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A-DGAF 005-2023" sheetId="1" r:id="rId4"/>
    <sheet state="visible" name="activ.12" sheetId="2" r:id="rId5"/>
    <sheet state="visible" name="Activ. 001" sheetId="3" r:id="rId6"/>
    <sheet state="visible" name="Activ. 002" sheetId="4" r:id="rId7"/>
    <sheet state="visible" name="Activ. 003" sheetId="5" r:id="rId8"/>
    <sheet state="visible" name="Resumen de objeto de gasto" sheetId="6" r:id="rId9"/>
  </sheets>
  <definedNames>
    <definedName hidden="1" localSheetId="3" name="_xlnm._FilterDatabase">'Activ. 002'!$A$12:$A$13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R31">
      <text>
        <t xml:space="preserve">En esta seccion colocar cuantas planillas recepcionan o cuantas revisiones hacen
</t>
      </text>
    </comment>
    <comment authorId="0" ref="Y31">
      <text>
        <t xml:space="preserve">es de servicios generales
	-Carlota Azucena Portillo Olivera</t>
      </text>
    </comment>
    <comment authorId="0" ref="Y34">
      <text>
        <t xml:space="preserve">El corresponsable es Sub Direccion General de Servicios Generales.
	-Carlota Azucena Portillo Olivera</t>
      </text>
    </comment>
    <comment authorId="0" ref="Y35">
      <text>
        <t xml:space="preserve">El corresponsable es Sub Direccion General de Servicios Generales.
	-Carlota Azucena Portillo Olivera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Z12">
      <text>
        <t xml:space="preserve">no hay presupuesto en ningun mes,sino va eliminar esta fila</t>
      </text>
    </comment>
  </commentList>
</comments>
</file>

<file path=xl/sharedStrings.xml><?xml version="1.0" encoding="utf-8"?>
<sst xmlns="http://schemas.openxmlformats.org/spreadsheetml/2006/main" count="2183" uniqueCount="348">
  <si>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</si>
  <si>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</si>
  <si>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</si>
  <si>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</si>
  <si>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</si>
  <si>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</si>
  <si>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ty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</si>
  <si>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</si>
  <si>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</si>
  <si>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</si>
  <si>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</si>
  <si>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</si>
  <si>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</si>
  <si>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</si>
  <si>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</si>
  <si>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</si>
  <si>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</si>
  <si>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</si>
  <si>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</si>
  <si>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</si>
  <si>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</si>
  <si>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</si>
  <si>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</si>
  <si>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</si>
  <si>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</si>
  <si>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</si>
  <si>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</si>
  <si>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</si>
  <si>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</si>
  <si>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</si>
  <si>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</si>
  <si>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</si>
  <si>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</si>
  <si>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</si>
  <si>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</si>
  <si>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</si>
  <si>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</si>
  <si>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</si>
  <si>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</si>
  <si>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</si>
  <si>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</si>
  <si>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</si>
  <si>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</si>
  <si>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</si>
  <si>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</si>
  <si>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</si>
  <si>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</si>
  <si>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</si>
  <si>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</si>
  <si>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</si>
  <si>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</si>
  <si>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</si>
  <si>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</si>
  <si>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</si>
  <si>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</si>
  <si>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</si>
  <si>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</si>
  <si>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</si>
  <si>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</si>
  <si>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</si>
  <si>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</si>
  <si>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</si>
  <si>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</si>
  <si>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</si>
  <si>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</si>
  <si>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</si>
  <si>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</si>
  <si>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</si>
  <si>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</si>
  <si>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</si>
  <si>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</si>
  <si>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</si>
  <si>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</si>
  <si>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</si>
  <si>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</si>
  <si>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</si>
  <si>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</si>
  <si>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</si>
  <si>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>01</t>
  </si>
  <si>
    <t>12</t>
  </si>
  <si>
    <t>La Dirección General Administrativa y Financiera (DGAF) es una unidad técnica normativa que tiene por finalidad dictar las medidas administrativas y financieras para la elaboración y ejecución del Plan Operativo Anual Presupuesto (POAP) de la Secretaría de Estado en el Despacho de Educación; tanto a nivel central como descentralizado; así como velar por la aplicación del Reglamento de Financiamiento de la Educación Pública.</t>
  </si>
  <si>
    <t xml:space="preserve">Empleados </t>
  </si>
  <si>
    <t>No Acumulable</t>
  </si>
  <si>
    <t>Servicios Personales</t>
  </si>
  <si>
    <t>001</t>
  </si>
  <si>
    <t>Tesoro nacional</t>
  </si>
  <si>
    <t>DGTH</t>
  </si>
  <si>
    <t>DGAF</t>
  </si>
  <si>
    <t>1.1.1</t>
  </si>
  <si>
    <t xml:space="preserve">Recepción de documentación para el Ingreso al Sistema Integrado de Administración Financiera (SIAFI), los pagos a proveedores y servicios publicos </t>
  </si>
  <si>
    <t xml:space="preserve">Reporte </t>
  </si>
  <si>
    <t xml:space="preserve">Acumulable </t>
  </si>
  <si>
    <t>SDGC</t>
  </si>
  <si>
    <t xml:space="preserve"> </t>
  </si>
  <si>
    <t>1.1.2</t>
  </si>
  <si>
    <t xml:space="preserve">Recepción de documentación para el pago de demanda y prestaciones para  el posterior  Ingreso al Sistema Integrado de Administración Financiera (SIAFI).  </t>
  </si>
  <si>
    <t xml:space="preserve">No Acumulable </t>
  </si>
  <si>
    <t>1.1.3</t>
  </si>
  <si>
    <t>Emisión de cheques para las unidades ejecutoras que manejan caja chica (Despacho, Subsecretarias y DGAF).</t>
  </si>
  <si>
    <t xml:space="preserve">Informe </t>
  </si>
  <si>
    <t>SDGT</t>
  </si>
  <si>
    <t>1.1.4</t>
  </si>
  <si>
    <t xml:space="preserve">Apoyo Logistico a las unidades ejecutoras mediante el mantenimiento de vehiculos y equipo, control de distribución de combustible ,enlace con la MAO. </t>
  </si>
  <si>
    <t>SDGSG</t>
  </si>
  <si>
    <t>Jornada de capacitación para la elaboración del anteproyecto POA de la Secretaría de Estado en el Despacho de Educación.</t>
  </si>
  <si>
    <t>200 y 300</t>
  </si>
  <si>
    <t xml:space="preserve">Serviicios no personales-Materiales y suministros </t>
  </si>
  <si>
    <t>11</t>
  </si>
  <si>
    <t>UPEG</t>
  </si>
  <si>
    <t xml:space="preserve">Viaticos nacionales </t>
  </si>
  <si>
    <t xml:space="preserve">Gasolina </t>
  </si>
  <si>
    <t>Diesel</t>
  </si>
  <si>
    <t>Cumplimiento del pago se servicios publicos, limpieza y fumigación  y alquiler de Centros Educativos a nivel central y departamental y cubrir compromisos de tasas y primas, seguros</t>
  </si>
  <si>
    <t xml:space="preserve"> SERVICIOS NO PERSONALES</t>
  </si>
  <si>
    <t xml:space="preserve"> Suministro De EnergíA EléCtrica</t>
  </si>
  <si>
    <t>DGA</t>
  </si>
  <si>
    <t xml:space="preserve"> Agua</t>
  </si>
  <si>
    <t xml:space="preserve"> Telefonía Fija</t>
  </si>
  <si>
    <t xml:space="preserve"> Alquiler de Edificios, Viviendas y Locales</t>
  </si>
  <si>
    <t xml:space="preserve"> Limpieza, Aseo y Fumigación</t>
  </si>
  <si>
    <t xml:space="preserve"> Primas y Gastos de Seguro</t>
  </si>
  <si>
    <t xml:space="preserve"> Tasas</t>
  </si>
  <si>
    <t>Mantenimiento y reparación de equipo vehicular nivel central y departamental que lo requieren</t>
  </si>
  <si>
    <t xml:space="preserve">Servicios no personales </t>
  </si>
  <si>
    <t xml:space="preserve">Mantenimiento Reparacion de equipos y medios de transporte </t>
  </si>
  <si>
    <t xml:space="preserve">Desarrollo de diferentes actividades para el cumplimiento de las funciones delegadas a la DGAF en el reglamento de la Secretaria de Estado en el  Despacho de Educación </t>
  </si>
  <si>
    <t>200, 300 y 400</t>
  </si>
  <si>
    <t xml:space="preserve">Servicios Comerciales  Financieros </t>
  </si>
  <si>
    <t xml:space="preserve">Servicio de transporte </t>
  </si>
  <si>
    <t xml:space="preserve">Servicio de Imprenta, publicaciones y reproducciones </t>
  </si>
  <si>
    <t xml:space="preserve">Pasajes nacionales </t>
  </si>
  <si>
    <t xml:space="preserve">Ceremonial y protocolo </t>
  </si>
  <si>
    <t xml:space="preserve">Actuaciones Artisticas </t>
  </si>
  <si>
    <t xml:space="preserve">Productos alimentos y bebidas </t>
  </si>
  <si>
    <t xml:space="preserve">Productos de papel y carton </t>
  </si>
  <si>
    <t xml:space="preserve">Productos de artes graficas </t>
  </si>
  <si>
    <t xml:space="preserve">Llantas y camara de aire </t>
  </si>
  <si>
    <t xml:space="preserve">Productos quimicos </t>
  </si>
  <si>
    <t xml:space="preserve">Tintas,Pinturas y colorantes </t>
  </si>
  <si>
    <t xml:space="preserve">Aceites y grasa, lubricantes </t>
  </si>
  <si>
    <t xml:space="preserve">Productos de material plastico </t>
  </si>
  <si>
    <t xml:space="preserve">Herramientas menores </t>
  </si>
  <si>
    <t xml:space="preserve">Elementos de ferreteria </t>
  </si>
  <si>
    <t xml:space="preserve">Productos de cemento, asbestos. Yeso y otros </t>
  </si>
  <si>
    <t xml:space="preserve">Minerales metaliferos </t>
  </si>
  <si>
    <t xml:space="preserve">Utiles y materiales electronicos </t>
  </si>
  <si>
    <t xml:space="preserve">No acumulable </t>
  </si>
  <si>
    <t xml:space="preserve">Utencilios de Cocina y Comedor </t>
  </si>
  <si>
    <t xml:space="preserve">Equipos varios de oficina </t>
  </si>
  <si>
    <t xml:space="preserve">Equipos para computación </t>
  </si>
  <si>
    <t xml:space="preserve">Herramientas mayores </t>
  </si>
  <si>
    <t>Cumplimiento de pago de gastos judiciales en relación de las demandas con dictamenten judicial de pago</t>
  </si>
  <si>
    <t xml:space="preserve"> Gastos Judiciales</t>
  </si>
  <si>
    <t>Desembolsos de fondos a traves de transferencias aprobados por el congreso nacional se coloca solo una actividad porque solo es un grupo de gasto</t>
  </si>
  <si>
    <t xml:space="preserve"> TRANSFERENCIAS Y DONACIONES</t>
  </si>
  <si>
    <t>N/A</t>
  </si>
  <si>
    <t>No acumulable</t>
  </si>
  <si>
    <t>Transferencias corrientes a universidades</t>
  </si>
  <si>
    <t xml:space="preserve">Apoyo Financiero financiero a otras instituciones </t>
  </si>
  <si>
    <t xml:space="preserve">Transferencias a organismos Internacionales -Cuotas ordinarias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</si>
  <si>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</si>
  <si>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Presupuesto Anual 2023 Modificado  </t>
  </si>
  <si>
    <t>1</t>
  </si>
  <si>
    <t xml:space="preserve">Coordinación y estrecha relación con la UPEG en la elaboración del POA   presupuesto anual, coordinación con la Secretaria de Finanzas para realizar los ajustes necesarios al POA , cumpliendo con el reglamento de financiamiento de Educación Pública y estrablecer medidas administrativas desde el nivel central y descentralizado ejecute el en base al POA presupuesto aprobado en función de resultado aplicando los instructivos de planificación necesarios   </t>
  </si>
  <si>
    <t>Empleados</t>
  </si>
  <si>
    <t>Servicios personales</t>
  </si>
  <si>
    <t xml:space="preserve">Recepción y revisión de planillas de los funcionarios. </t>
  </si>
  <si>
    <t xml:space="preserve"> Sueldos Básicos</t>
  </si>
  <si>
    <t>Sueldos basicos docentes</t>
  </si>
  <si>
    <t xml:space="preserve">Revisión e ingreso de pagos de cesantillas, prestaciones y reclamos administrativos.  </t>
  </si>
  <si>
    <t xml:space="preserve"> Sueldos Básicos Docentes Administrativos</t>
  </si>
  <si>
    <t>Recepsión de documentación para entrega de cartones ya foliados para titulos de Centros Educativo de básica.</t>
  </si>
  <si>
    <t xml:space="preserve"> Adicionales</t>
  </si>
  <si>
    <t xml:space="preserve">Seguimiento y monitoreo a la ejecución presupuestaria de las unidades </t>
  </si>
  <si>
    <t xml:space="preserve"> Decimotercer Mes</t>
  </si>
  <si>
    <t>1.1.5</t>
  </si>
  <si>
    <t xml:space="preserve">Revisión de la documentación y elaboración de cheques a funcionarios y pagos adicionales.  </t>
  </si>
  <si>
    <t xml:space="preserve"> Decimocuarto Mes</t>
  </si>
  <si>
    <t>1.1.6</t>
  </si>
  <si>
    <t xml:space="preserve">Apoyo logistico en la asignación de vehiculos y distribución de combustible a unidades ejecutoras y asignación de personal de mantenimiento de acuerdo a necesidades </t>
  </si>
  <si>
    <t xml:space="preserve"> Decimotercer Mes Docentes</t>
  </si>
  <si>
    <t>1.1.7</t>
  </si>
  <si>
    <t xml:space="preserve">Mantenimiento y revisón preventiva de los vehiculos </t>
  </si>
  <si>
    <t xml:space="preserve"> Decimocuarto Mes Docentes</t>
  </si>
  <si>
    <t>1.1.8</t>
  </si>
  <si>
    <t>Creación y modificación de los usuarios SIAFI y SIAFI GES</t>
  </si>
  <si>
    <t xml:space="preserve"> Complementos</t>
  </si>
  <si>
    <t>GU</t>
  </si>
  <si>
    <t>1.1.9</t>
  </si>
  <si>
    <t>Revisión  de documentación de documentos de convenios, contratos y reclamos para emisión de dictamen.</t>
  </si>
  <si>
    <t xml:space="preserve"> Contribuciones al Instituto Nacional de Jubilaciones y Pensiones de los Empleados y Funcionarios del Poder Ejecutivo</t>
  </si>
  <si>
    <t>AL</t>
  </si>
  <si>
    <t>1.1.10</t>
  </si>
  <si>
    <t>Revisión de documentación de viaticos para emisión de un finiquito.</t>
  </si>
  <si>
    <t xml:space="preserve"> Contribuciones al Instituto Nacional de Previsión del Magisterio</t>
  </si>
  <si>
    <t>OV</t>
  </si>
  <si>
    <t>1.1.11</t>
  </si>
  <si>
    <t xml:space="preserve">Revisión de documentación de combustibles para la emisión de constancia de liquidación </t>
  </si>
  <si>
    <t>Contribuciones para Seguro Social</t>
  </si>
  <si>
    <t>1.1.12</t>
  </si>
  <si>
    <t>1.1.13</t>
  </si>
  <si>
    <t xml:space="preserve"> Jornales</t>
  </si>
  <si>
    <t>1.1.14.</t>
  </si>
  <si>
    <t>OT</t>
  </si>
  <si>
    <t>1.1.15</t>
  </si>
  <si>
    <t>1.1.16</t>
  </si>
  <si>
    <t xml:space="preserve"> Contribuciones para Seguro Social</t>
  </si>
  <si>
    <t>1.1.17</t>
  </si>
  <si>
    <t xml:space="preserve">Horas extraordinarias </t>
  </si>
  <si>
    <t>1.1.18</t>
  </si>
  <si>
    <t>Acumulable</t>
  </si>
  <si>
    <t xml:space="preserve">Gastos de representación en el pais </t>
  </si>
  <si>
    <t>1.1.19</t>
  </si>
  <si>
    <t>Compensaciones</t>
  </si>
  <si>
    <t>2</t>
  </si>
  <si>
    <t xml:space="preserve">Remisión de la documentación para tramite de pago de servicios básicos del nivel central, Centros Educativos y direcciones departamentales.  </t>
  </si>
  <si>
    <t>3</t>
  </si>
  <si>
    <t xml:space="preserve">Recepción de contrato de alquileres de centros educativos para remisión de la documentación correspondiente para pago. </t>
  </si>
  <si>
    <t>4</t>
  </si>
  <si>
    <t xml:space="preserve">Recepción de diagnosticos para remitir la documentación correspondiente para el mantenimiento y reparación de equipo de transporte asignado a la SE y limpieza, aseo y fumigación de edificios(Centros educativos). </t>
  </si>
  <si>
    <t>Mantenimiento Reparacion de equipos de oficina y muebles</t>
  </si>
  <si>
    <t xml:space="preserve">Contratación de Servicios comerciales financieros transporte para el traslado de materiales y suministros a direcciones departmentales, distritales y Centros educativos, publicaciones y reproducciones de Cartones de Titulos para Centros Educativos Basicos, remisión de documentación para pago de fianza y seguros de los vehiculos. </t>
  </si>
  <si>
    <t>Remisión de documentación de  funcionarios para actividades de carácter oficial en concepto de pasajes  y viaticos nacionales para los funcionarios que  se movilizan a las departametales a brindar capcitacione y seguimientoa procesos administrativos.</t>
  </si>
  <si>
    <t>Informe de ejec.</t>
  </si>
  <si>
    <t xml:space="preserve">Remisión de la documentación para pagos de tasas  y demandas por gastos judiciales de acuerdo a la emisión de la corte </t>
  </si>
  <si>
    <t>Reporte</t>
  </si>
  <si>
    <t xml:space="preserve">Reuniones periodicas de autoridades con el fin de dar lineamientos para el funcionamiento de la Secretaría y monitoreo y seguimiento a las actividades programadas </t>
  </si>
  <si>
    <t>Remisión de documentación para el funcionamiento de la Dirección General Administrativa Financiera de las unidades adscritas a la misma que pertenecen a esta Secretaria de estado.</t>
  </si>
  <si>
    <t>Factura</t>
  </si>
  <si>
    <t xml:space="preserve"> MATERIALES Y SUMINISTROS</t>
  </si>
  <si>
    <t>Materiales y suministros</t>
  </si>
  <si>
    <t xml:space="preserve">Elementos de limpieza y aseo personal </t>
  </si>
  <si>
    <t>Utiles de escritorio oficina y enseñanza</t>
  </si>
  <si>
    <t xml:space="preserve">Utiles y materiales electricos </t>
  </si>
  <si>
    <t xml:space="preserve">Respuestos y accesorios </t>
  </si>
  <si>
    <t xml:space="preserve">Remisión de documentación para la adquisición de equipo para el funcionamiento de la Dirección General Administrativa Financiera de las unidades adscritas a la misma. </t>
  </si>
  <si>
    <t>Bienes capitalizables</t>
  </si>
  <si>
    <t xml:space="preserve">Electrodomesticos </t>
  </si>
  <si>
    <t xml:space="preserve">Equipo de elevación y tracción </t>
  </si>
  <si>
    <t>Nombre del técnico que elaboró el POA presupuesto 2023: NELY SUYAPA REYES HERNANDEZ</t>
  </si>
  <si>
    <t>Nombre de la persona que aprueba :  MARIO ARTURO NÚÑEZ PARADA</t>
  </si>
  <si>
    <t>Cargo de la persona que aprueba: JEFE ADMINISTRATIVO Y FINANCIERO</t>
  </si>
  <si>
    <t>Fecha de aprobación:  22-MARZO-2023</t>
  </si>
  <si>
    <t>Remisión de la documentación para realizar los desembolsos de las transferencias y donaciones corrientes a Universidades para el desaarrollo de actividades planificadas.</t>
  </si>
  <si>
    <t>Tranferencias y Donaciones</t>
  </si>
  <si>
    <t xml:space="preserve">Remisión de la documentación para realizar los desembolsos de las transferencias y donaciones corrientes al sector privado externo </t>
  </si>
  <si>
    <t xml:space="preserve">Transferencias corrientes a instituciones sin fines de lucro </t>
  </si>
  <si>
    <t xml:space="preserve">Transferencias corrientes a instituciones descentralizadas </t>
  </si>
  <si>
    <t xml:space="preserve">Transferencias corrientes a instituciones de la seguridad social </t>
  </si>
  <si>
    <t xml:space="preserve">Transferencia corriente a instituciones de seguridad social </t>
  </si>
  <si>
    <t xml:space="preserve">Remisión de la documentación para realizar los desembolsos de las transferencias y donaciones corrientes a Universidades </t>
  </si>
  <si>
    <t>Transferencias y Donaciones</t>
  </si>
  <si>
    <t xml:space="preserve">Grupo de gasto </t>
  </si>
  <si>
    <t xml:space="preserve">Valor </t>
  </si>
  <si>
    <t>Grupo 100</t>
  </si>
  <si>
    <t>Grupo 200</t>
  </si>
  <si>
    <t>Grupo 300</t>
  </si>
  <si>
    <t>Grupo 400</t>
  </si>
  <si>
    <t>Grupo 500</t>
  </si>
  <si>
    <t xml:space="preserve">Total </t>
  </si>
  <si>
    <t>ACTIVIDAD 12</t>
  </si>
  <si>
    <t>ACTIVIDAD 01</t>
  </si>
  <si>
    <t>Codigo Objeto</t>
  </si>
  <si>
    <t>Descripción de Objeto de Gasto</t>
  </si>
  <si>
    <t>Monto Aprobado congreso</t>
  </si>
  <si>
    <t>Monto ingresado en POA</t>
  </si>
  <si>
    <t>Diferencia</t>
  </si>
  <si>
    <t>52130</t>
  </si>
  <si>
    <t>Transferencias Corrientes a Instituciones de la Seguridad Social</t>
  </si>
  <si>
    <t>21110</t>
  </si>
  <si>
    <t>Suministro De EnergíA EléCtrica</t>
  </si>
  <si>
    <t>52140</t>
  </si>
  <si>
    <t>Transferencias Corrientes a Universidades 701 Autonomoa</t>
  </si>
  <si>
    <t>21200</t>
  </si>
  <si>
    <t>Agua</t>
  </si>
  <si>
    <t>Transferencias Corrientes a Universidades.702 Pedagojica</t>
  </si>
  <si>
    <t>21420</t>
  </si>
  <si>
    <t>Telefonía Fija</t>
  </si>
  <si>
    <t>Transferencias Corrientes a Universidades.704</t>
  </si>
  <si>
    <t>22100</t>
  </si>
  <si>
    <t>Alquiler de Edificios, Viviendas y Locales</t>
  </si>
  <si>
    <t>55140</t>
  </si>
  <si>
    <t>Transferencias de Capital a Universidades</t>
  </si>
  <si>
    <t>23200</t>
  </si>
  <si>
    <t>Mantenimiento y Reparación de Equipos y Medios de Transporte</t>
  </si>
  <si>
    <t>23500</t>
  </si>
  <si>
    <t>Limpieza, Aseo y Fumigación</t>
  </si>
  <si>
    <t>ACTIVIDAD 02</t>
  </si>
  <si>
    <t>25100</t>
  </si>
  <si>
    <t>Servicio de Transporte</t>
  </si>
  <si>
    <t>25300</t>
  </si>
  <si>
    <t>Servicio de Imprenta, Publicaciones y Reproducciones</t>
  </si>
  <si>
    <t>TRANSFERENCIAS Y DONACIONES</t>
  </si>
  <si>
    <t>51310</t>
  </si>
  <si>
    <t>25400</t>
  </si>
  <si>
    <t>Primas y Gastos de Seguro</t>
  </si>
  <si>
    <t>26110</t>
  </si>
  <si>
    <t>Pasajes Nacionales</t>
  </si>
  <si>
    <t>Viáticos Nacionales</t>
  </si>
  <si>
    <t>27210</t>
  </si>
  <si>
    <t>Tasas</t>
  </si>
  <si>
    <t>27500</t>
  </si>
  <si>
    <t>Gastos Judiciales</t>
  </si>
  <si>
    <t>29100</t>
  </si>
  <si>
    <t>Ceremonial y Protocolo</t>
  </si>
  <si>
    <t>29400</t>
  </si>
  <si>
    <t>Actuaciones Artisticas</t>
  </si>
  <si>
    <t>31110</t>
  </si>
  <si>
    <t>Productos Alimenticios Y Bebidas</t>
  </si>
  <si>
    <t>33100</t>
  </si>
  <si>
    <t>Productos De Papel Y CartóN</t>
  </si>
  <si>
    <t>33300</t>
  </si>
  <si>
    <t>Productos de Artes Gráficas</t>
  </si>
  <si>
    <t>34400</t>
  </si>
  <si>
    <t>Llantas y Cámaras de Aire</t>
  </si>
  <si>
    <t>35100</t>
  </si>
  <si>
    <t>Productos Químicos</t>
  </si>
  <si>
    <t>35500</t>
  </si>
  <si>
    <t>Tintas, Pinturas y Colorantes</t>
  </si>
  <si>
    <t>35610</t>
  </si>
  <si>
    <t>Gasolina</t>
  </si>
  <si>
    <t>35620</t>
  </si>
  <si>
    <t>35650</t>
  </si>
  <si>
    <t>Aceites y Grasas Lubricantes</t>
  </si>
  <si>
    <t>35800</t>
  </si>
  <si>
    <t>Productos de Material Plástico</t>
  </si>
  <si>
    <t>36400</t>
  </si>
  <si>
    <t>Herramientas Menores</t>
  </si>
  <si>
    <t>36930</t>
  </si>
  <si>
    <t>Elementos de Ferretería</t>
  </si>
  <si>
    <t>37100</t>
  </si>
  <si>
    <t>Productos De Cemento, Asbesto, Yeso Y Otros</t>
  </si>
  <si>
    <t>37500</t>
  </si>
  <si>
    <t>Minerales MetalíFeros</t>
  </si>
  <si>
    <t>39300</t>
  </si>
  <si>
    <t>Utiles y Materiales Eléctricos</t>
  </si>
  <si>
    <t>39400</t>
  </si>
  <si>
    <t>Utensilios de Cocina y Comedor</t>
  </si>
  <si>
    <t>42120</t>
  </si>
  <si>
    <t>Equipos Varios de Oficina</t>
  </si>
  <si>
    <t>42600</t>
  </si>
  <si>
    <t>42800</t>
  </si>
  <si>
    <t>Herramientas Mayores</t>
  </si>
  <si>
    <t>26210</t>
  </si>
  <si>
    <t>ACTIVIDAD 03</t>
  </si>
  <si>
    <t>53310</t>
  </si>
  <si>
    <t>Transferencias a Organismos Internacionales - Cuotas Ordinarias</t>
  </si>
  <si>
    <t>52120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</si>
</sst>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L&quot;* #,##0.00_-;\-&quot;L&quot;* #,##0.00_-;_-&quot;L&quot;* &quot;-&quot;??_-;_-@"/>
    <numFmt numFmtId="165" formatCode="#,##0.00\ [$€-1]"/>
    <numFmt numFmtId="166" formatCode="[$-101480A]General"/>
    <numFmt numFmtId="167" formatCode="_-* #,##0.00_-;\-* #,##0.00_-;_-* &quot;-&quot;??_-;_-@"/>
    <numFmt numFmtId="168" formatCode="&quot;L&quot;#,##0.00"/>
    <numFmt numFmtId="169" formatCode="_-&quot;L&quot;* #,##0.0_-;\-&quot;L&quot;* #,##0.0_-;_-&quot;L&quot;* &quot;-&quot;??_-;_-@"/>
  </numFmts>
  <fonts count="31">
    <font>
      <sz val="11.0"/>
      <color theme="1"/>
      <name val="Calibri"/>
      <scheme val="minor"/>
    </font>
    <font>
      <sz val="11.0"/>
      <color theme="1"/>
      <name val="Calibri"/>
    </font>
    <font>
      <sz val="10.0"/>
      <color theme="1"/>
      <name val="Calibri"/>
    </font>
    <font>
      <color theme="1"/>
      <name val="Calibri"/>
      <scheme val="minor"/>
    </font>
    <font>
      <sz val="10.0"/>
      <color rgb="FFFF0000"/>
      <name val="Arial"/>
    </font>
    <font>
      <b/>
      <sz val="14.0"/>
      <color theme="1"/>
      <name val="Arial"/>
    </font>
    <font>
      <b/>
      <sz val="10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Arial"/>
    </font>
    <font>
      <b/>
      <sz val="11.0"/>
      <color theme="1"/>
      <name val="Tahoma"/>
    </font>
    <font>
      <b/>
      <sz val="8.0"/>
      <color theme="1"/>
      <name val="Arial"/>
    </font>
    <font>
      <sz val="11.0"/>
      <color rgb="FF000000"/>
      <name val="Calibri"/>
    </font>
    <font>
      <b/>
      <sz val="11.0"/>
      <color rgb="FFFF0000"/>
      <name val="Arial"/>
    </font>
    <font>
      <sz val="14.0"/>
      <color theme="1"/>
      <name val="Calibri"/>
    </font>
    <font>
      <sz val="10.0"/>
      <color theme="1"/>
      <name val="Times New Roman"/>
    </font>
    <font>
      <sz val="10.0"/>
      <color rgb="FF000000"/>
      <name val="Arial"/>
    </font>
    <font>
      <b/>
      <sz val="10.0"/>
      <color rgb="FF000000"/>
      <name val="Arial"/>
    </font>
    <font>
      <sz val="11.0"/>
      <color theme="1"/>
      <name val="Arial"/>
    </font>
    <font>
      <sz val="10.0"/>
      <color theme="1"/>
      <name val="Arial"/>
    </font>
    <font>
      <sz val="12.0"/>
      <color theme="1"/>
      <name val="Calibri"/>
    </font>
    <font>
      <b/>
      <sz val="13.0"/>
      <color theme="1"/>
      <name val="Arial"/>
    </font>
    <font>
      <b/>
      <sz val="13.0"/>
      <color theme="1"/>
      <name val="Calibri"/>
    </font>
    <font>
      <b/>
      <sz val="10.0"/>
      <color rgb="FFFF0000"/>
      <name val="Arial"/>
    </font>
    <font>
      <b/>
      <sz val="14.0"/>
      <color theme="1"/>
      <name val="Calibri"/>
    </font>
  </fonts>
  <fills count="16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  <fill>
      <patternFill patternType="solid">
        <fgColor rgb="FF00CCFF"/>
        <bgColor rgb="FF00CCFF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rgb="FFFF6600"/>
        <bgColor rgb="FFFF6600"/>
      </patternFill>
    </fill>
    <fill>
      <patternFill patternType="solid">
        <fgColor rgb="FF33CCCC"/>
        <bgColor rgb="FF33CCCC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rgb="FFFABF8F"/>
        <bgColor rgb="FFFABF8F"/>
      </patternFill>
    </fill>
    <fill>
      <patternFill patternType="solid">
        <fgColor theme="8"/>
        <bgColor theme="8"/>
      </patternFill>
    </fill>
    <fill>
      <patternFill patternType="solid">
        <fgColor rgb="FFFFFFCC"/>
        <bgColor rgb="FFFFFFCC"/>
      </patternFill>
    </fill>
    <fill>
      <patternFill patternType="solid">
        <fgColor rgb="FFFF8080"/>
        <bgColor rgb="FFFF8080"/>
      </patternFill>
    </fill>
  </fills>
  <borders count="59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bottom/>
    </border>
    <border>
      <left/>
      <right style="thin">
        <color rgb="FF000000"/>
      </right>
      <top/>
      <bottom/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/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left/>
      <top style="thin">
        <color rgb="FF000000"/>
      </top>
    </border>
    <border>
      <right/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/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6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3" fontId="1" numFmtId="0" xfId="0" applyAlignment="1" applyBorder="1" applyFill="1" applyFont="1">
      <alignment shrinkToFit="0" vertical="bottom" wrapText="0"/>
    </xf>
    <xf borderId="1" fillId="3" fontId="1" numFmtId="0" xfId="0" applyAlignment="1" applyBorder="1" applyFont="1">
      <alignment horizontal="center" shrinkToFit="0" vertical="bottom" wrapText="0"/>
    </xf>
    <xf borderId="1" fillId="3" fontId="1" numFmtId="0" xfId="0" applyAlignment="1" applyBorder="1" applyFont="1">
      <alignment horizontal="right" shrinkToFit="0" vertical="bottom" wrapText="0"/>
    </xf>
    <xf borderId="1" fillId="3" fontId="2" numFmtId="0" xfId="0" applyAlignment="1" applyBorder="1" applyFont="1">
      <alignment shrinkToFit="0" vertical="bottom" wrapText="0"/>
    </xf>
    <xf borderId="0" fillId="4" fontId="3" numFmtId="0" xfId="0" applyFill="1" applyFont="1"/>
    <xf borderId="1" fillId="2" fontId="4" numFmtId="0" xfId="0" applyAlignment="1" applyBorder="1" applyFont="1">
      <alignment horizontal="center" shrinkToFit="0" vertical="bottom" wrapText="0"/>
    </xf>
    <xf borderId="1" fillId="3" fontId="4" numFmtId="0" xfId="0" applyAlignment="1" applyBorder="1" applyFont="1">
      <alignment horizontal="center" shrinkToFit="0" vertical="bottom" wrapText="0"/>
    </xf>
    <xf borderId="1" fillId="3" fontId="4" numFmtId="0" xfId="0" applyAlignment="1" applyBorder="1" applyFont="1">
      <alignment horizontal="right" shrinkToFit="0" vertical="bottom" wrapText="0"/>
    </xf>
    <xf borderId="1" fillId="3" fontId="4" numFmtId="0" xfId="0" applyAlignment="1" applyBorder="1" applyFont="1">
      <alignment shrinkToFit="0" vertical="bottom" wrapText="0"/>
    </xf>
    <xf borderId="1" fillId="2" fontId="5" numFmtId="0" xfId="0" applyAlignment="1" applyBorder="1" applyFont="1">
      <alignment horizontal="center" shrinkToFit="0" vertical="bottom" wrapText="0"/>
    </xf>
    <xf borderId="1" fillId="3" fontId="5" numFmtId="0" xfId="0" applyAlignment="1" applyBorder="1" applyFont="1">
      <alignment horizontal="center" shrinkToFit="0" vertical="bottom" wrapText="0"/>
    </xf>
    <xf borderId="1" fillId="3" fontId="5" numFmtId="0" xfId="0" applyAlignment="1" applyBorder="1" applyFont="1">
      <alignment horizontal="right" shrinkToFit="0" vertical="bottom" wrapText="0"/>
    </xf>
    <xf borderId="1" fillId="3" fontId="6" numFmtId="0" xfId="0" applyAlignment="1" applyBorder="1" applyFont="1">
      <alignment shrinkToFit="0" vertical="bottom" wrapText="0"/>
    </xf>
    <xf borderId="1" fillId="5" fontId="1" numFmtId="0" xfId="0" applyAlignment="1" applyBorder="1" applyFill="1" applyFont="1">
      <alignment shrinkToFit="0" vertical="bottom" wrapText="0"/>
    </xf>
    <xf borderId="2" fillId="5" fontId="7" numFmtId="0" xfId="0" applyAlignment="1" applyBorder="1" applyFont="1">
      <alignment horizontal="center" shrinkToFit="0" vertical="center" wrapText="0"/>
    </xf>
    <xf borderId="3" fillId="0" fontId="8" numFmtId="0" xfId="0" applyBorder="1" applyFont="1"/>
    <xf borderId="4" fillId="0" fontId="8" numFmtId="0" xfId="0" applyBorder="1" applyFont="1"/>
    <xf borderId="1" fillId="5" fontId="4" numFmtId="0" xfId="0" applyAlignment="1" applyBorder="1" applyFont="1">
      <alignment horizontal="center" shrinkToFit="0" vertical="bottom" wrapText="0"/>
    </xf>
    <xf borderId="1" fillId="5" fontId="4" numFmtId="0" xfId="0" applyAlignment="1" applyBorder="1" applyFont="1">
      <alignment horizontal="right" shrinkToFit="0" vertical="bottom" wrapText="0"/>
    </xf>
    <xf borderId="1" fillId="5" fontId="4" numFmtId="0" xfId="0" applyAlignment="1" applyBorder="1" applyFont="1">
      <alignment shrinkToFit="0" vertical="bottom" wrapText="0"/>
    </xf>
    <xf borderId="5" fillId="0" fontId="8" numFmtId="0" xfId="0" applyBorder="1" applyFont="1"/>
    <xf borderId="6" fillId="0" fontId="8" numFmtId="0" xfId="0" applyBorder="1" applyFont="1"/>
    <xf borderId="7" fillId="0" fontId="8" numFmtId="0" xfId="0" applyBorder="1" applyFont="1"/>
    <xf borderId="1" fillId="5" fontId="9" numFmtId="0" xfId="0" applyAlignment="1" applyBorder="1" applyFont="1">
      <alignment shrinkToFit="0" vertical="center" wrapText="0"/>
    </xf>
    <xf borderId="1" fillId="5" fontId="9" numFmtId="0" xfId="0" applyAlignment="1" applyBorder="1" applyFont="1">
      <alignment horizontal="center" shrinkToFit="0" vertical="center" wrapText="0"/>
    </xf>
    <xf borderId="1" fillId="5" fontId="9" numFmtId="0" xfId="0" applyAlignment="1" applyBorder="1" applyFont="1">
      <alignment horizontal="right" shrinkToFit="0" vertical="center" wrapText="0"/>
    </xf>
    <xf borderId="1" fillId="5" fontId="6" numFmtId="0" xfId="0" applyAlignment="1" applyBorder="1" applyFont="1">
      <alignment shrinkToFit="0" vertical="center" wrapText="0"/>
    </xf>
    <xf borderId="8" fillId="3" fontId="1" numFmtId="0" xfId="0" applyAlignment="1" applyBorder="1" applyFont="1">
      <alignment shrinkToFit="0" vertical="bottom" wrapText="0"/>
    </xf>
    <xf borderId="9" fillId="6" fontId="10" numFmtId="0" xfId="0" applyAlignment="1" applyBorder="1" applyFill="1" applyFont="1">
      <alignment horizontal="center" shrinkToFit="0" vertical="center" wrapText="1"/>
    </xf>
    <xf borderId="10" fillId="0" fontId="8" numFmtId="0" xfId="0" applyBorder="1" applyFont="1"/>
    <xf borderId="11" fillId="7" fontId="11" numFmtId="0" xfId="0" applyAlignment="1" applyBorder="1" applyFill="1" applyFont="1">
      <alignment shrinkToFit="0" vertical="center" wrapText="0"/>
    </xf>
    <xf borderId="12" fillId="0" fontId="8" numFmtId="0" xfId="0" applyBorder="1" applyFont="1"/>
    <xf borderId="13" fillId="0" fontId="8" numFmtId="0" xfId="0" applyBorder="1" applyFont="1"/>
    <xf borderId="11" fillId="6" fontId="11" numFmtId="0" xfId="0" applyAlignment="1" applyBorder="1" applyFont="1">
      <alignment horizontal="center" shrinkToFit="0" vertical="center" wrapText="0"/>
    </xf>
    <xf borderId="11" fillId="6" fontId="10" numFmtId="0" xfId="0" applyAlignment="1" applyBorder="1" applyFont="1">
      <alignment horizontal="center" shrinkToFit="0" vertical="center" wrapText="1"/>
    </xf>
    <xf borderId="11" fillId="7" fontId="11" numFmtId="0" xfId="0" applyAlignment="1" applyBorder="1" applyFont="1">
      <alignment shrinkToFit="0" vertical="center" wrapText="1"/>
    </xf>
    <xf borderId="1" fillId="3" fontId="11" numFmtId="0" xfId="0" applyAlignment="1" applyBorder="1" applyFont="1">
      <alignment shrinkToFit="0" vertical="center" wrapText="1"/>
    </xf>
    <xf borderId="1" fillId="3" fontId="11" numFmtId="0" xfId="0" applyAlignment="1" applyBorder="1" applyFont="1">
      <alignment horizontal="left" shrinkToFit="0" vertical="center" wrapText="1"/>
    </xf>
    <xf borderId="11" fillId="6" fontId="11" numFmtId="0" xfId="0" applyAlignment="1" applyBorder="1" applyFont="1">
      <alignment horizontal="center" shrinkToFit="0" vertical="center" wrapText="1"/>
    </xf>
    <xf borderId="11" fillId="7" fontId="11" numFmtId="0" xfId="0" applyAlignment="1" applyBorder="1" applyFont="1">
      <alignment horizontal="left" shrinkToFit="0" vertical="center" wrapText="0"/>
    </xf>
    <xf borderId="1" fillId="3" fontId="11" numFmtId="0" xfId="0" applyAlignment="1" applyBorder="1" applyFont="1">
      <alignment shrinkToFit="0" vertical="top" wrapText="0"/>
    </xf>
    <xf borderId="14" fillId="6" fontId="11" numFmtId="0" xfId="0" applyAlignment="1" applyBorder="1" applyFont="1">
      <alignment horizontal="center" shrinkToFit="0" vertical="center" wrapText="1"/>
    </xf>
    <xf borderId="15" fillId="0" fontId="8" numFmtId="0" xfId="0" applyBorder="1" applyFont="1"/>
    <xf borderId="16" fillId="7" fontId="11" numFmtId="0" xfId="0" applyAlignment="1" applyBorder="1" applyFont="1">
      <alignment shrinkToFit="0" vertical="center" wrapText="0"/>
    </xf>
    <xf borderId="1" fillId="3" fontId="11" numFmtId="0" xfId="0" applyAlignment="1" applyBorder="1" applyFont="1">
      <alignment horizontal="left" shrinkToFit="0" vertical="bottom" wrapText="0"/>
    </xf>
    <xf borderId="17" fillId="0" fontId="8" numFmtId="0" xfId="0" applyBorder="1" applyFont="1"/>
    <xf borderId="18" fillId="0" fontId="8" numFmtId="0" xfId="0" applyBorder="1" applyFont="1"/>
    <xf borderId="19" fillId="7" fontId="10" numFmtId="0" xfId="0" applyAlignment="1" applyBorder="1" applyFont="1">
      <alignment shrinkToFit="0" vertical="center" wrapText="1"/>
    </xf>
    <xf borderId="1" fillId="4" fontId="11" numFmtId="0" xfId="0" applyAlignment="1" applyBorder="1" applyFont="1">
      <alignment horizontal="left" shrinkToFit="0" vertical="bottom" wrapText="0"/>
    </xf>
    <xf borderId="20" fillId="0" fontId="8" numFmtId="0" xfId="0" applyBorder="1" applyFont="1"/>
    <xf borderId="21" fillId="0" fontId="8" numFmtId="0" xfId="0" applyBorder="1" applyFont="1"/>
    <xf borderId="19" fillId="7" fontId="11" numFmtId="0" xfId="0" applyAlignment="1" applyBorder="1" applyFont="1">
      <alignment shrinkToFit="0" vertical="center" wrapText="0"/>
    </xf>
    <xf borderId="11" fillId="7" fontId="12" numFmtId="0" xfId="0" applyAlignment="1" applyBorder="1" applyFont="1">
      <alignment shrinkToFit="0" vertical="center" wrapText="1"/>
    </xf>
    <xf borderId="1" fillId="3" fontId="12" numFmtId="0" xfId="0" applyAlignment="1" applyBorder="1" applyFont="1">
      <alignment shrinkToFit="0" vertical="center" wrapText="0"/>
    </xf>
    <xf borderId="1" fillId="4" fontId="12" numFmtId="0" xfId="0" applyAlignment="1" applyBorder="1" applyFont="1">
      <alignment shrinkToFit="0" vertical="center" wrapText="0"/>
    </xf>
    <xf borderId="1" fillId="3" fontId="12" numFmtId="164" xfId="0" applyAlignment="1" applyBorder="1" applyFont="1" applyNumberFormat="1">
      <alignment shrinkToFit="0" vertical="center" wrapText="0"/>
    </xf>
    <xf borderId="1" fillId="4" fontId="12" numFmtId="164" xfId="0" applyAlignment="1" applyBorder="1" applyFont="1" applyNumberFormat="1">
      <alignment shrinkToFit="0" vertical="center" wrapText="0"/>
    </xf>
    <xf borderId="11" fillId="7" fontId="12" numFmtId="0" xfId="0" applyAlignment="1" applyBorder="1" applyFont="1">
      <alignment shrinkToFit="0" vertical="center" wrapText="0"/>
    </xf>
    <xf borderId="1" fillId="3" fontId="12" numFmtId="0" xfId="0" applyAlignment="1" applyBorder="1" applyFont="1">
      <alignment horizontal="center" shrinkToFit="0" vertical="center" wrapText="0"/>
    </xf>
    <xf borderId="1" fillId="4" fontId="12" numFmtId="0" xfId="0" applyAlignment="1" applyBorder="1" applyFont="1">
      <alignment horizontal="center" shrinkToFit="0" vertical="center" wrapText="0"/>
    </xf>
    <xf borderId="1" fillId="3" fontId="12" numFmtId="164" xfId="0" applyAlignment="1" applyBorder="1" applyFont="1" applyNumberFormat="1">
      <alignment horizontal="center" shrinkToFit="0" vertical="center" wrapText="0"/>
    </xf>
    <xf borderId="14" fillId="8" fontId="13" numFmtId="0" xfId="0" applyAlignment="1" applyBorder="1" applyFill="1" applyFont="1">
      <alignment horizontal="center" shrinkToFit="0" vertical="center" wrapText="0"/>
    </xf>
    <xf borderId="22" fillId="0" fontId="8" numFmtId="0" xfId="0" applyBorder="1" applyFont="1"/>
    <xf borderId="14" fillId="9" fontId="14" numFmtId="0" xfId="0" applyAlignment="1" applyBorder="1" applyFill="1" applyFont="1">
      <alignment horizontal="center" shrinkToFit="0" vertical="center" wrapText="1"/>
    </xf>
    <xf borderId="23" fillId="0" fontId="8" numFmtId="0" xfId="0" applyBorder="1" applyFont="1"/>
    <xf borderId="16" fillId="10" fontId="15" numFmtId="164" xfId="0" applyAlignment="1" applyBorder="1" applyFill="1" applyFont="1" applyNumberFormat="1">
      <alignment shrinkToFit="0" vertical="center" wrapText="1"/>
    </xf>
    <xf borderId="16" fillId="4" fontId="15" numFmtId="164" xfId="0" applyAlignment="1" applyBorder="1" applyFont="1" applyNumberFormat="1">
      <alignment shrinkToFit="0" vertical="center" wrapText="1"/>
    </xf>
    <xf borderId="14" fillId="10" fontId="16" numFmtId="0" xfId="0" applyAlignment="1" applyBorder="1" applyFont="1">
      <alignment horizontal="center" readingOrder="1" shrinkToFit="0" vertical="center" wrapText="1"/>
    </xf>
    <xf borderId="1" fillId="3" fontId="1" numFmtId="165" xfId="0" applyAlignment="1" applyBorder="1" applyFont="1" applyNumberFormat="1">
      <alignment shrinkToFit="0" vertical="bottom" wrapText="0"/>
    </xf>
    <xf borderId="24" fillId="0" fontId="8" numFmtId="0" xfId="0" applyBorder="1" applyFont="1"/>
    <xf borderId="25" fillId="0" fontId="8" numFmtId="0" xfId="0" applyBorder="1" applyFont="1"/>
    <xf borderId="26" fillId="7" fontId="15" numFmtId="0" xfId="0" applyAlignment="1" applyBorder="1" applyFont="1">
      <alignment horizontal="center" readingOrder="1" shrinkToFit="0" vertical="center" wrapText="1"/>
    </xf>
    <xf borderId="27" fillId="7" fontId="15" numFmtId="0" xfId="0" applyAlignment="1" applyBorder="1" applyFont="1">
      <alignment horizontal="center" readingOrder="1" shrinkToFit="0" vertical="center" wrapText="1"/>
    </xf>
    <xf borderId="27" fillId="7" fontId="15" numFmtId="0" xfId="0" applyAlignment="1" applyBorder="1" applyFont="1">
      <alignment horizontal="right" shrinkToFit="0" vertical="center" wrapText="1"/>
    </xf>
    <xf borderId="27" fillId="6" fontId="15" numFmtId="0" xfId="0" applyAlignment="1" applyBorder="1" applyFont="1">
      <alignment horizontal="center" readingOrder="1" shrinkToFit="0" vertical="center" wrapText="1"/>
    </xf>
    <xf borderId="27" fillId="6" fontId="6" numFmtId="0" xfId="0" applyAlignment="1" applyBorder="1" applyFont="1">
      <alignment shrinkToFit="0" vertical="center" wrapText="1"/>
    </xf>
    <xf borderId="27" fillId="6" fontId="15" numFmtId="0" xfId="0" applyAlignment="1" applyBorder="1" applyFont="1">
      <alignment horizontal="center" shrinkToFit="0" vertical="center" wrapText="1"/>
    </xf>
    <xf borderId="2" fillId="9" fontId="15" numFmtId="0" xfId="0" applyAlignment="1" applyBorder="1" applyFont="1">
      <alignment horizontal="center" readingOrder="1" shrinkToFit="0" vertical="center" wrapText="1"/>
    </xf>
    <xf borderId="28" fillId="0" fontId="8" numFmtId="0" xfId="0" applyBorder="1" applyFont="1"/>
    <xf borderId="29" fillId="9" fontId="15" numFmtId="0" xfId="0" applyAlignment="1" applyBorder="1" applyFont="1">
      <alignment horizontal="center" readingOrder="1" shrinkToFit="0" vertical="center" wrapText="1"/>
    </xf>
    <xf borderId="29" fillId="4" fontId="15" numFmtId="0" xfId="0" applyAlignment="1" applyBorder="1" applyFont="1">
      <alignment horizontal="center" readingOrder="1" shrinkToFit="0" vertical="center" wrapText="1"/>
    </xf>
    <xf borderId="14" fillId="9" fontId="15" numFmtId="0" xfId="0" applyAlignment="1" applyBorder="1" applyFont="1">
      <alignment horizontal="center" readingOrder="1" shrinkToFit="0" vertical="center" wrapText="1"/>
    </xf>
    <xf borderId="27" fillId="2" fontId="15" numFmtId="0" xfId="0" applyAlignment="1" applyBorder="1" applyFont="1">
      <alignment horizontal="center" shrinkToFit="0" vertical="center" wrapText="1"/>
    </xf>
    <xf borderId="27" fillId="10" fontId="17" numFmtId="0" xfId="0" applyAlignment="1" applyBorder="1" applyFont="1">
      <alignment horizontal="center" shrinkToFit="0" vertical="center" wrapText="1"/>
    </xf>
    <xf borderId="30" fillId="0" fontId="8" numFmtId="0" xfId="0" applyBorder="1" applyFont="1"/>
    <xf borderId="31" fillId="0" fontId="8" numFmtId="0" xfId="0" applyBorder="1" applyFont="1"/>
    <xf borderId="32" fillId="0" fontId="8" numFmtId="0" xfId="0" applyBorder="1" applyFont="1"/>
    <xf borderId="11" fillId="10" fontId="12" numFmtId="0" xfId="0" applyAlignment="1" applyBorder="1" applyFont="1">
      <alignment horizontal="center" shrinkToFit="0" vertical="bottom" wrapText="0"/>
    </xf>
    <xf borderId="33" fillId="0" fontId="8" numFmtId="0" xfId="0" applyBorder="1" applyFont="1"/>
    <xf borderId="34" fillId="0" fontId="8" numFmtId="0" xfId="0" applyBorder="1" applyFont="1"/>
    <xf borderId="35" fillId="0" fontId="8" numFmtId="0" xfId="0" applyBorder="1" applyFont="1"/>
    <xf borderId="36" fillId="9" fontId="15" numFmtId="0" xfId="0" applyAlignment="1" applyBorder="1" applyFont="1">
      <alignment horizontal="center" readingOrder="1" shrinkToFit="0" vertical="center" wrapText="1"/>
    </xf>
    <xf borderId="36" fillId="4" fontId="15" numFmtId="0" xfId="0" applyAlignment="1" applyBorder="1" applyFont="1">
      <alignment horizontal="center" readingOrder="1" shrinkToFit="0" vertical="center" wrapText="1"/>
    </xf>
    <xf borderId="16" fillId="9" fontId="15" numFmtId="0" xfId="0" applyAlignment="1" applyBorder="1" applyFont="1">
      <alignment horizontal="center" readingOrder="1" shrinkToFit="0" vertical="center" wrapText="1"/>
    </xf>
    <xf borderId="36" fillId="7" fontId="16" numFmtId="0" xfId="0" applyAlignment="1" applyBorder="1" applyFont="1">
      <alignment horizontal="center" readingOrder="1" shrinkToFit="0" vertical="center" wrapText="1"/>
    </xf>
    <xf borderId="16" fillId="7" fontId="16" numFmtId="0" xfId="0" applyAlignment="1" applyBorder="1" applyFont="1">
      <alignment horizontal="center" readingOrder="1" shrinkToFit="0" vertical="center" wrapText="1"/>
    </xf>
    <xf borderId="36" fillId="10" fontId="15" numFmtId="0" xfId="0" applyAlignment="1" applyBorder="1" applyFont="1">
      <alignment horizontal="center" shrinkToFit="0" vertical="center" wrapText="1"/>
    </xf>
    <xf borderId="16" fillId="10" fontId="18" numFmtId="0" xfId="0" applyAlignment="1" applyBorder="1" applyFont="1">
      <alignment horizontal="left" shrinkToFit="0" vertical="bottom" wrapText="0"/>
    </xf>
    <xf borderId="37" fillId="10" fontId="18" numFmtId="0" xfId="0" applyAlignment="1" applyBorder="1" applyFont="1">
      <alignment horizontal="left" shrinkToFit="0" vertical="bottom" wrapText="1"/>
    </xf>
    <xf borderId="16" fillId="10" fontId="15" numFmtId="0" xfId="0" applyAlignment="1" applyBorder="1" applyFont="1">
      <alignment horizontal="center" readingOrder="1" shrinkToFit="0" vertical="center" wrapText="1"/>
    </xf>
    <xf borderId="16" fillId="10" fontId="15" numFmtId="0" xfId="0" applyAlignment="1" applyBorder="1" applyFont="1">
      <alignment horizontal="left" readingOrder="1" shrinkToFit="0" vertical="center" wrapText="1"/>
    </xf>
    <xf borderId="16" fillId="10" fontId="15" numFmtId="0" xfId="0" applyAlignment="1" applyBorder="1" applyFont="1">
      <alignment horizontal="right" shrinkToFit="0" vertical="center" wrapText="1"/>
    </xf>
    <xf borderId="16" fillId="10" fontId="6" numFmtId="0" xfId="0" applyAlignment="1" applyBorder="1" applyFont="1">
      <alignment shrinkToFit="0" vertical="center" wrapText="1"/>
    </xf>
    <xf borderId="16" fillId="10" fontId="15" numFmtId="0" xfId="0" applyAlignment="1" applyBorder="1" applyFont="1">
      <alignment horizontal="center" shrinkToFit="0" vertical="center" wrapText="1"/>
    </xf>
    <xf borderId="36" fillId="10" fontId="15" numFmtId="0" xfId="0" applyAlignment="1" applyBorder="1" applyFont="1">
      <alignment horizontal="center" readingOrder="1" shrinkToFit="0" vertical="center" wrapText="1"/>
    </xf>
    <xf borderId="36" fillId="10" fontId="15" numFmtId="0" xfId="0" applyAlignment="1" applyBorder="1" applyFont="1">
      <alignment horizontal="center" readingOrder="1" shrinkToFit="0" vertical="center" wrapText="1"/>
    </xf>
    <xf borderId="36" fillId="4" fontId="15" numFmtId="0" xfId="0" applyAlignment="1" applyBorder="1" applyFont="1">
      <alignment horizontal="center" readingOrder="1" shrinkToFit="0" vertical="center" wrapText="1"/>
    </xf>
    <xf borderId="36" fillId="10" fontId="15" numFmtId="164" xfId="0" applyAlignment="1" applyBorder="1" applyFont="1" applyNumberFormat="1">
      <alignment horizontal="center" readingOrder="1" shrinkToFit="0" vertical="center" wrapText="1"/>
    </xf>
    <xf borderId="36" fillId="4" fontId="19" numFmtId="164" xfId="0" applyAlignment="1" applyBorder="1" applyFont="1" applyNumberFormat="1">
      <alignment horizontal="center" readingOrder="1" shrinkToFit="0" vertical="center" wrapText="1"/>
    </xf>
    <xf borderId="36" fillId="10" fontId="19" numFmtId="164" xfId="0" applyAlignment="1" applyBorder="1" applyFont="1" applyNumberFormat="1">
      <alignment horizontal="center" readingOrder="1" shrinkToFit="0" vertical="center" wrapText="1"/>
    </xf>
    <xf borderId="27" fillId="0" fontId="16" numFmtId="0" xfId="0" applyAlignment="1" applyBorder="1" applyFont="1">
      <alignment horizontal="center" readingOrder="1" shrinkToFit="0" vertical="center" wrapText="1"/>
    </xf>
    <xf borderId="16" fillId="0" fontId="16" numFmtId="164" xfId="0" applyAlignment="1" applyBorder="1" applyFont="1" applyNumberFormat="1">
      <alignment horizontal="center" readingOrder="1" shrinkToFit="0" vertical="center" wrapText="1"/>
    </xf>
    <xf borderId="16" fillId="0" fontId="12" numFmtId="164" xfId="0" applyAlignment="1" applyBorder="1" applyFont="1" applyNumberFormat="1">
      <alignment shrinkToFit="0" vertical="center" wrapText="1"/>
    </xf>
    <xf borderId="16" fillId="0" fontId="16" numFmtId="0" xfId="0" applyAlignment="1" applyBorder="1" applyFont="1">
      <alignment horizontal="center" readingOrder="1" shrinkToFit="0" vertical="center" wrapText="1"/>
    </xf>
    <xf borderId="0" fillId="0" fontId="1" numFmtId="0" xfId="0" applyAlignment="1" applyFont="1">
      <alignment shrinkToFit="0" vertical="bottom" wrapText="0"/>
    </xf>
    <xf borderId="16" fillId="3" fontId="1" numFmtId="0" xfId="0" applyAlignment="1" applyBorder="1" applyFont="1">
      <alignment shrinkToFit="0" vertical="center" wrapText="1"/>
    </xf>
    <xf borderId="16" fillId="3" fontId="1" numFmtId="0" xfId="0" applyAlignment="1" applyBorder="1" applyFont="1">
      <alignment shrinkToFit="0" vertical="top" wrapText="1"/>
    </xf>
    <xf borderId="38" fillId="3" fontId="1" numFmtId="0" xfId="0" applyAlignment="1" applyBorder="1" applyFont="1">
      <alignment horizontal="left" shrinkToFit="0" vertical="top" wrapText="1"/>
    </xf>
    <xf borderId="16" fillId="0" fontId="1" numFmtId="0" xfId="0" applyAlignment="1" applyBorder="1" applyFont="1">
      <alignment shrinkToFit="0" vertical="bottom" wrapText="0"/>
    </xf>
    <xf borderId="39" fillId="3" fontId="15" numFmtId="0" xfId="0" applyAlignment="1" applyBorder="1" applyFont="1">
      <alignment horizontal="center" readingOrder="1" shrinkToFit="0" vertical="top" wrapText="0"/>
    </xf>
    <xf borderId="16" fillId="0" fontId="1" numFmtId="0" xfId="0" applyAlignment="1" applyBorder="1" applyFont="1">
      <alignment shrinkToFit="0" vertical="top" wrapText="1"/>
    </xf>
    <xf borderId="16" fillId="3" fontId="15" numFmtId="0" xfId="0" applyAlignment="1" applyBorder="1" applyFont="1">
      <alignment horizontal="center" shrinkToFit="0" vertical="top" wrapText="1"/>
    </xf>
    <xf borderId="16" fillId="3" fontId="15" numFmtId="0" xfId="0" applyAlignment="1" applyBorder="1" applyFont="1">
      <alignment horizontal="left" readingOrder="1" shrinkToFit="0" vertical="top" wrapText="1"/>
    </xf>
    <xf borderId="16" fillId="3" fontId="15" numFmtId="0" xfId="0" applyAlignment="1" applyBorder="1" applyFont="1">
      <alignment horizontal="right" shrinkToFit="0" vertical="top" wrapText="1"/>
    </xf>
    <xf borderId="16" fillId="3" fontId="15" numFmtId="0" xfId="0" applyAlignment="1" applyBorder="1" applyFont="1">
      <alignment shrinkToFit="0" vertical="top" wrapText="1"/>
    </xf>
    <xf borderId="16" fillId="3" fontId="15" numFmtId="0" xfId="0" applyAlignment="1" applyBorder="1" applyFont="1">
      <alignment horizontal="center" shrinkToFit="0" vertical="center" wrapText="1"/>
    </xf>
    <xf borderId="16" fillId="3" fontId="6" numFmtId="0" xfId="0" applyAlignment="1" applyBorder="1" applyFont="1">
      <alignment shrinkToFit="0" vertical="center" wrapText="1"/>
    </xf>
    <xf borderId="16" fillId="3" fontId="15" numFmtId="0" xfId="0" applyAlignment="1" applyBorder="1" applyFont="1">
      <alignment shrinkToFit="0" vertical="center" wrapText="1"/>
    </xf>
    <xf borderId="16" fillId="3" fontId="19" numFmtId="164" xfId="0" applyAlignment="1" applyBorder="1" applyFont="1" applyNumberFormat="1">
      <alignment shrinkToFit="0" vertical="center" wrapText="1"/>
    </xf>
    <xf borderId="16" fillId="0" fontId="19" numFmtId="164" xfId="0" applyAlignment="1" applyBorder="1" applyFont="1" applyNumberFormat="1">
      <alignment shrinkToFit="0" vertical="center" wrapText="1"/>
    </xf>
    <xf borderId="16" fillId="0" fontId="15" numFmtId="0" xfId="0" applyAlignment="1" applyBorder="1" applyFont="1">
      <alignment horizontal="center" shrinkToFit="0" vertical="center" wrapText="1"/>
    </xf>
    <xf borderId="27" fillId="4" fontId="15" numFmtId="0" xfId="0" applyAlignment="1" applyBorder="1" applyFont="1">
      <alignment horizontal="center" readingOrder="1" shrinkToFit="0" vertical="center" wrapText="1"/>
    </xf>
    <xf borderId="16" fillId="4" fontId="15" numFmtId="0" xfId="0" applyAlignment="1" applyBorder="1" applyFont="1">
      <alignment horizontal="center" shrinkToFit="0" vertical="center" wrapText="1"/>
    </xf>
    <xf borderId="16" fillId="4" fontId="19" numFmtId="164" xfId="0" applyAlignment="1" applyBorder="1" applyFont="1" applyNumberFormat="1">
      <alignment shrinkToFit="0" vertical="center" wrapText="1"/>
    </xf>
    <xf borderId="16" fillId="0" fontId="12" numFmtId="0" xfId="0" applyAlignment="1" applyBorder="1" applyFont="1">
      <alignment horizontal="center" shrinkToFit="0" vertical="center" wrapText="1"/>
    </xf>
    <xf borderId="16" fillId="0" fontId="1" numFmtId="164" xfId="0" applyAlignment="1" applyBorder="1" applyFont="1" applyNumberFormat="1">
      <alignment shrinkToFit="0" vertical="bottom" wrapText="0"/>
    </xf>
    <xf borderId="16" fillId="0" fontId="2" numFmtId="0" xfId="0" applyAlignment="1" applyBorder="1" applyFont="1">
      <alignment shrinkToFit="0" vertical="center" wrapText="1"/>
    </xf>
    <xf borderId="16" fillId="0" fontId="20" numFmtId="0" xfId="0" applyAlignment="1" applyBorder="1" applyFont="1">
      <alignment shrinkToFit="0" vertical="top" wrapText="1"/>
    </xf>
    <xf borderId="16" fillId="0" fontId="21" numFmtId="0" xfId="0" applyAlignment="1" applyBorder="1" applyFont="1">
      <alignment shrinkToFit="0" vertical="bottom" wrapText="1"/>
    </xf>
    <xf borderId="19" fillId="3" fontId="15" numFmtId="0" xfId="0" applyAlignment="1" applyBorder="1" applyFont="1">
      <alignment horizontal="center" readingOrder="1" shrinkToFit="0" vertical="top" wrapText="0"/>
    </xf>
    <xf borderId="19" fillId="11" fontId="18" numFmtId="0" xfId="0" applyAlignment="1" applyBorder="1" applyFill="1" applyFont="1">
      <alignment horizontal="left" shrinkToFit="0" vertical="top" wrapText="1"/>
    </xf>
    <xf borderId="16" fillId="11" fontId="22" numFmtId="166" xfId="0" applyAlignment="1" applyBorder="1" applyFont="1" applyNumberFormat="1">
      <alignment shrinkToFit="0" vertical="center" wrapText="1"/>
    </xf>
    <xf borderId="16" fillId="3" fontId="15" numFmtId="164" xfId="0" applyAlignment="1" applyBorder="1" applyFont="1" applyNumberFormat="1">
      <alignment shrinkToFit="0" vertical="center" wrapText="1"/>
    </xf>
    <xf borderId="16" fillId="0" fontId="15" numFmtId="164" xfId="0" applyAlignment="1" applyBorder="1" applyFont="1" applyNumberFormat="1">
      <alignment shrinkToFit="0" vertical="center" wrapText="1"/>
    </xf>
    <xf borderId="16" fillId="0" fontId="1" numFmtId="0" xfId="0" applyAlignment="1" applyBorder="1" applyFont="1">
      <alignment horizontal="center" shrinkToFit="0" vertical="center" wrapText="1"/>
    </xf>
    <xf borderId="16" fillId="0" fontId="1" numFmtId="164" xfId="0" applyAlignment="1" applyBorder="1" applyFont="1" applyNumberFormat="1">
      <alignment shrinkToFit="0" vertical="center" wrapText="1"/>
    </xf>
    <xf borderId="40" fillId="3" fontId="15" numFmtId="0" xfId="0" applyAlignment="1" applyBorder="1" applyFont="1">
      <alignment horizontal="center" readingOrder="1" shrinkToFit="0" vertical="top" wrapText="0"/>
    </xf>
    <xf borderId="36" fillId="3" fontId="15" numFmtId="0" xfId="0" applyAlignment="1" applyBorder="1" applyFont="1">
      <alignment horizontal="center" shrinkToFit="0" vertical="top" wrapText="1"/>
    </xf>
    <xf borderId="16" fillId="11" fontId="22" numFmtId="166" xfId="0" applyAlignment="1" applyBorder="1" applyFont="1" applyNumberFormat="1">
      <alignment shrinkToFit="0" vertical="top" wrapText="1"/>
    </xf>
    <xf borderId="15" fillId="0" fontId="15" numFmtId="0" xfId="0" applyAlignment="1" applyBorder="1" applyFont="1">
      <alignment horizontal="center" readingOrder="1" shrinkToFit="0" vertical="top" wrapText="0"/>
    </xf>
    <xf borderId="22" fillId="0" fontId="1" numFmtId="0" xfId="0" applyAlignment="1" applyBorder="1" applyFont="1">
      <alignment shrinkToFit="0" vertical="top" wrapText="1"/>
    </xf>
    <xf borderId="36" fillId="3" fontId="15" numFmtId="0" xfId="0" applyAlignment="1" applyBorder="1" applyFont="1">
      <alignment horizontal="center" shrinkToFit="0" vertical="top" wrapText="0"/>
    </xf>
    <xf borderId="41" fillId="3" fontId="15" numFmtId="0" xfId="0" applyAlignment="1" applyBorder="1" applyFont="1">
      <alignment horizontal="left" readingOrder="1" shrinkToFit="0" vertical="top" wrapText="1"/>
    </xf>
    <xf borderId="36" fillId="3" fontId="15" numFmtId="0" xfId="0" applyAlignment="1" applyBorder="1" applyFont="1">
      <alignment horizontal="right" shrinkToFit="0" vertical="top" wrapText="1"/>
    </xf>
    <xf borderId="36" fillId="3" fontId="15" numFmtId="0" xfId="0" applyAlignment="1" applyBorder="1" applyFont="1">
      <alignment shrinkToFit="0" vertical="top" wrapText="1"/>
    </xf>
    <xf borderId="16" fillId="11" fontId="22" numFmtId="166" xfId="0" applyAlignment="1" applyBorder="1" applyFont="1" applyNumberFormat="1">
      <alignment shrinkToFit="0" vertical="center" wrapText="0"/>
    </xf>
    <xf borderId="16" fillId="10" fontId="1" numFmtId="0" xfId="0" applyAlignment="1" applyBorder="1" applyFont="1">
      <alignment shrinkToFit="0" vertical="bottom" wrapText="0"/>
    </xf>
    <xf borderId="16" fillId="10" fontId="1" numFmtId="0" xfId="0" applyAlignment="1" applyBorder="1" applyFont="1">
      <alignment shrinkToFit="0" vertical="center" wrapText="0"/>
    </xf>
    <xf borderId="16" fillId="10" fontId="1" numFmtId="0" xfId="0" applyAlignment="1" applyBorder="1" applyFont="1">
      <alignment shrinkToFit="0" vertical="center" wrapText="1"/>
    </xf>
    <xf borderId="38" fillId="10" fontId="1" numFmtId="0" xfId="0" applyAlignment="1" applyBorder="1" applyFont="1">
      <alignment shrinkToFit="0" vertical="center" wrapText="1"/>
    </xf>
    <xf borderId="11" fillId="10" fontId="1" numFmtId="0" xfId="0" applyAlignment="1" applyBorder="1" applyFont="1">
      <alignment shrinkToFit="0" vertical="center" wrapText="1"/>
    </xf>
    <xf borderId="16" fillId="10" fontId="15" numFmtId="0" xfId="0" applyAlignment="1" applyBorder="1" applyFont="1">
      <alignment shrinkToFit="0" vertical="top" wrapText="1"/>
    </xf>
    <xf borderId="16" fillId="10" fontId="1" numFmtId="0" xfId="0" applyAlignment="1" applyBorder="1" applyFont="1">
      <alignment shrinkToFit="0" vertical="top" wrapText="1"/>
    </xf>
    <xf borderId="16" fillId="10" fontId="12" numFmtId="0" xfId="0" applyAlignment="1" applyBorder="1" applyFont="1">
      <alignment horizontal="center" shrinkToFit="0" vertical="center" wrapText="1"/>
    </xf>
    <xf borderId="16" fillId="10" fontId="15" numFmtId="0" xfId="0" applyAlignment="1" applyBorder="1" applyFont="1">
      <alignment shrinkToFit="0" vertical="center" wrapText="1"/>
    </xf>
    <xf borderId="16" fillId="10" fontId="15" numFmtId="49" xfId="0" applyAlignment="1" applyBorder="1" applyFont="1" applyNumberFormat="1">
      <alignment horizontal="center" shrinkToFit="0" vertical="center" wrapText="1"/>
    </xf>
    <xf borderId="16" fillId="10" fontId="19" numFmtId="0" xfId="0" applyAlignment="1" applyBorder="1" applyFont="1">
      <alignment horizontal="center" shrinkToFit="0" vertical="center" wrapText="1"/>
    </xf>
    <xf borderId="16" fillId="10" fontId="19" numFmtId="164" xfId="0" applyAlignment="1" applyBorder="1" applyFont="1" applyNumberFormat="1">
      <alignment shrinkToFit="0" vertical="center" wrapText="1"/>
    </xf>
    <xf borderId="16" fillId="4" fontId="19" numFmtId="0" xfId="0" applyAlignment="1" applyBorder="1" applyFont="1">
      <alignment horizontal="center" shrinkToFit="0" vertical="center" wrapText="1"/>
    </xf>
    <xf borderId="16" fillId="10" fontId="19" numFmtId="164" xfId="0" applyAlignment="1" applyBorder="1" applyFont="1" applyNumberFormat="1">
      <alignment shrinkToFit="0" vertical="center" wrapText="0"/>
    </xf>
    <xf borderId="13" fillId="0" fontId="1" numFmtId="0" xfId="0" applyAlignment="1" applyBorder="1" applyFont="1">
      <alignment shrinkToFit="0" vertical="bottom" wrapText="0"/>
    </xf>
    <xf borderId="16" fillId="3" fontId="1" numFmtId="0" xfId="0" applyAlignment="1" applyBorder="1" applyFont="1">
      <alignment shrinkToFit="0" vertical="bottom" wrapText="0"/>
    </xf>
    <xf borderId="16" fillId="3" fontId="1" numFmtId="0" xfId="0" applyAlignment="1" applyBorder="1" applyFont="1">
      <alignment shrinkToFit="0" vertical="center" wrapText="0"/>
    </xf>
    <xf borderId="38" fillId="3" fontId="1" numFmtId="0" xfId="0" applyAlignment="1" applyBorder="1" applyFont="1">
      <alignment shrinkToFit="0" vertical="center" wrapText="1"/>
    </xf>
    <xf borderId="27" fillId="0" fontId="15" numFmtId="0" xfId="0" applyAlignment="1" applyBorder="1" applyFont="1">
      <alignment horizontal="center" readingOrder="1" shrinkToFit="0" vertical="top" wrapText="0"/>
    </xf>
    <xf borderId="16" fillId="3" fontId="6" numFmtId="166" xfId="0" applyAlignment="1" applyBorder="1" applyFont="1" applyNumberFormat="1">
      <alignment shrinkToFit="0" vertical="center" wrapText="1"/>
    </xf>
    <xf borderId="16" fillId="3" fontId="19" numFmtId="0" xfId="0" applyAlignment="1" applyBorder="1" applyFont="1">
      <alignment horizontal="center" shrinkToFit="0" vertical="center" wrapText="1"/>
    </xf>
    <xf borderId="16" fillId="3" fontId="19" numFmtId="49" xfId="0" applyAlignment="1" applyBorder="1" applyFont="1" applyNumberFormat="1">
      <alignment horizontal="center" shrinkToFit="0" vertical="center" wrapText="1"/>
    </xf>
    <xf borderId="16" fillId="3" fontId="19" numFmtId="0" xfId="0" applyAlignment="1" applyBorder="1" applyFont="1">
      <alignment shrinkToFit="0" vertical="center" wrapText="1"/>
    </xf>
    <xf borderId="16" fillId="3" fontId="15" numFmtId="164" xfId="0" applyAlignment="1" applyBorder="1" applyFont="1" applyNumberFormat="1">
      <alignment shrinkToFit="0" vertical="center" wrapText="0"/>
    </xf>
    <xf borderId="16" fillId="3" fontId="23" numFmtId="166" xfId="0" applyAlignment="1" applyBorder="1" applyFont="1" applyNumberFormat="1">
      <alignment shrinkToFit="0" vertical="center" wrapText="1"/>
    </xf>
    <xf borderId="16" fillId="3" fontId="15" numFmtId="49" xfId="0" applyAlignment="1" applyBorder="1" applyFont="1" applyNumberFormat="1">
      <alignment horizontal="center" shrinkToFit="0" vertical="center" wrapText="1"/>
    </xf>
    <xf borderId="16" fillId="0" fontId="23" numFmtId="166" xfId="0" applyAlignment="1" applyBorder="1" applyFont="1" applyNumberFormat="1">
      <alignment shrinkToFit="0" vertical="center" wrapText="1"/>
    </xf>
    <xf borderId="16" fillId="0" fontId="24" numFmtId="164" xfId="0" applyAlignment="1" applyBorder="1" applyFont="1" applyNumberFormat="1">
      <alignment shrinkToFit="0" vertical="center" wrapText="1"/>
    </xf>
    <xf borderId="16" fillId="0" fontId="24" numFmtId="0" xfId="0" applyAlignment="1" applyBorder="1" applyFont="1">
      <alignment horizontal="center" shrinkToFit="0" vertical="center" wrapText="1"/>
    </xf>
    <xf borderId="16" fillId="4" fontId="24" numFmtId="0" xfId="0" applyAlignment="1" applyBorder="1" applyFont="1">
      <alignment horizontal="center" shrinkToFit="0" vertical="center" wrapText="1"/>
    </xf>
    <xf borderId="16" fillId="4" fontId="24" numFmtId="164" xfId="0" applyAlignment="1" applyBorder="1" applyFont="1" applyNumberFormat="1">
      <alignment shrinkToFit="0" vertical="center" wrapText="1"/>
    </xf>
    <xf borderId="16" fillId="0" fontId="24" numFmtId="164" xfId="0" applyAlignment="1" applyBorder="1" applyFont="1" applyNumberFormat="1">
      <alignment shrinkToFit="0" vertical="center" wrapText="0"/>
    </xf>
    <xf borderId="13" fillId="0" fontId="1" numFmtId="164" xfId="0" applyAlignment="1" applyBorder="1" applyFont="1" applyNumberFormat="1">
      <alignment shrinkToFit="0" vertical="bottom" wrapText="0"/>
    </xf>
    <xf borderId="38" fillId="10" fontId="1" numFmtId="0" xfId="0" applyAlignment="1" applyBorder="1" applyFont="1">
      <alignment shrinkToFit="0" vertical="top" wrapText="1"/>
    </xf>
    <xf borderId="19" fillId="3" fontId="15" numFmtId="0" xfId="0" applyAlignment="1" applyBorder="1" applyFont="1">
      <alignment horizontal="center" shrinkToFit="0" vertical="center" wrapText="1"/>
    </xf>
    <xf borderId="16" fillId="3" fontId="23" numFmtId="166" xfId="0" applyAlignment="1" applyBorder="1" applyFont="1" applyNumberFormat="1">
      <alignment shrinkToFit="0" vertical="center" wrapText="0"/>
    </xf>
    <xf borderId="16" fillId="0" fontId="23" numFmtId="166" xfId="0" applyAlignment="1" applyBorder="1" applyFont="1" applyNumberFormat="1">
      <alignment shrinkToFit="0" vertical="center" wrapText="0"/>
    </xf>
    <xf borderId="15" fillId="0" fontId="15" numFmtId="0" xfId="0" applyAlignment="1" applyBorder="1" applyFont="1">
      <alignment horizontal="center" shrinkToFit="0" vertical="center" wrapText="1"/>
    </xf>
    <xf borderId="16" fillId="11" fontId="23" numFmtId="166" xfId="0" applyAlignment="1" applyBorder="1" applyFont="1" applyNumberFormat="1">
      <alignment shrinkToFit="0" vertical="center" wrapText="1"/>
    </xf>
    <xf borderId="16" fillId="3" fontId="23" numFmtId="166" xfId="0" applyAlignment="1" applyBorder="1" applyFont="1" applyNumberFormat="1">
      <alignment horizontal="center" shrinkToFit="0" vertical="center" wrapText="1"/>
    </xf>
    <xf borderId="13" fillId="0" fontId="15" numFmtId="0" xfId="0" applyAlignment="1" applyBorder="1" applyFont="1">
      <alignment horizontal="center" readingOrder="1" shrinkToFit="0" vertical="top" wrapText="0"/>
    </xf>
    <xf borderId="16" fillId="0" fontId="15" numFmtId="0" xfId="0" applyAlignment="1" applyBorder="1" applyFont="1">
      <alignment horizontal="center" readingOrder="1" shrinkToFit="0" vertical="top" wrapText="0"/>
    </xf>
    <xf borderId="19" fillId="11" fontId="23" numFmtId="166" xfId="0" applyAlignment="1" applyBorder="1" applyFont="1" applyNumberFormat="1">
      <alignment shrinkToFit="0" vertical="center" wrapText="0"/>
    </xf>
    <xf borderId="36" fillId="3" fontId="23" numFmtId="166" xfId="0" applyAlignment="1" applyBorder="1" applyFont="1" applyNumberFormat="1">
      <alignment horizontal="center" shrinkToFit="0" vertical="center" wrapText="1"/>
    </xf>
    <xf borderId="36" fillId="3" fontId="15" numFmtId="49" xfId="0" applyAlignment="1" applyBorder="1" applyFont="1" applyNumberFormat="1">
      <alignment horizontal="center" shrinkToFit="0" vertical="center" wrapText="1"/>
    </xf>
    <xf borderId="38" fillId="11" fontId="23" numFmtId="166" xfId="0" applyAlignment="1" applyBorder="1" applyFont="1" applyNumberFormat="1">
      <alignment shrinkToFit="0" vertical="center" wrapText="1"/>
    </xf>
    <xf borderId="19" fillId="3" fontId="23" numFmtId="166" xfId="0" applyAlignment="1" applyBorder="1" applyFont="1" applyNumberFormat="1">
      <alignment shrinkToFit="0" vertical="center" wrapText="1"/>
    </xf>
    <xf borderId="38" fillId="11" fontId="23" numFmtId="166" xfId="0" applyAlignment="1" applyBorder="1" applyFont="1" applyNumberFormat="1">
      <alignment shrinkToFit="0" vertical="center" wrapText="0"/>
    </xf>
    <xf borderId="16" fillId="10" fontId="24" numFmtId="0" xfId="0" applyAlignment="1" applyBorder="1" applyFont="1">
      <alignment horizontal="left" shrinkToFit="0" vertical="center" wrapText="1"/>
    </xf>
    <xf borderId="19" fillId="11" fontId="23" numFmtId="166" xfId="0" applyAlignment="1" applyBorder="1" applyFont="1" applyNumberFormat="1">
      <alignment shrinkToFit="0" vertical="center" wrapText="1"/>
    </xf>
    <xf borderId="38" fillId="3" fontId="1" numFmtId="0" xfId="0" applyAlignment="1" applyBorder="1" applyFont="1">
      <alignment shrinkToFit="0" vertical="top" wrapText="1"/>
    </xf>
    <xf borderId="16" fillId="10" fontId="24" numFmtId="0" xfId="0" applyAlignment="1" applyBorder="1" applyFont="1">
      <alignment shrinkToFit="0" vertical="center" wrapText="1"/>
    </xf>
    <xf borderId="16" fillId="0" fontId="12" numFmtId="164" xfId="0" applyAlignment="1" applyBorder="1" applyFont="1" applyNumberFormat="1">
      <alignment horizontal="center" shrinkToFit="0" vertical="center" wrapText="1"/>
    </xf>
    <xf borderId="16" fillId="0" fontId="15" numFmtId="0" xfId="0" applyAlignment="1" applyBorder="1" applyFont="1">
      <alignment horizontal="left" readingOrder="1" shrinkToFit="0" vertical="center" wrapText="1"/>
    </xf>
    <xf borderId="16" fillId="0" fontId="15" numFmtId="0" xfId="0" applyAlignment="1" applyBorder="1" applyFont="1">
      <alignment horizontal="right" shrinkToFit="0" vertical="center" wrapText="1"/>
    </xf>
    <xf borderId="16" fillId="0" fontId="15" numFmtId="0" xfId="0" applyAlignment="1" applyBorder="1" applyFont="1">
      <alignment shrinkToFit="0" vertical="center" wrapText="1"/>
    </xf>
    <xf borderId="16" fillId="11" fontId="23" numFmtId="166" xfId="0" applyAlignment="1" applyBorder="1" applyFont="1" applyNumberFormat="1">
      <alignment shrinkToFit="0" vertical="center" wrapText="0"/>
    </xf>
    <xf borderId="16" fillId="0" fontId="1" numFmtId="0" xfId="0" applyAlignment="1" applyBorder="1" applyFont="1">
      <alignment shrinkToFit="0" vertical="bottom" wrapText="1"/>
    </xf>
    <xf borderId="13" fillId="0" fontId="15" numFmtId="0" xfId="0" applyAlignment="1" applyBorder="1" applyFont="1">
      <alignment horizontal="center" shrinkToFit="0" vertical="center" wrapText="1"/>
    </xf>
    <xf borderId="16" fillId="3" fontId="15" numFmtId="0" xfId="0" applyAlignment="1" applyBorder="1" applyFont="1">
      <alignment shrinkToFit="0" vertical="top" wrapText="0"/>
    </xf>
    <xf borderId="13" fillId="3" fontId="15" numFmtId="0" xfId="0" applyAlignment="1" applyBorder="1" applyFont="1">
      <alignment horizontal="center" shrinkToFit="0" vertical="center" wrapText="1"/>
    </xf>
    <xf borderId="16" fillId="3" fontId="15" numFmtId="0" xfId="0" applyAlignment="1" applyBorder="1" applyFont="1">
      <alignment horizontal="left" readingOrder="1" shrinkToFit="0" vertical="center" wrapText="1"/>
    </xf>
    <xf borderId="16" fillId="3" fontId="15" numFmtId="0" xfId="0" applyAlignment="1" applyBorder="1" applyFont="1">
      <alignment horizontal="right" shrinkToFit="0" vertical="center" wrapText="1"/>
    </xf>
    <xf borderId="16" fillId="10" fontId="24" numFmtId="0" xfId="0" applyAlignment="1" applyBorder="1" applyFont="1">
      <alignment horizontal="center" shrinkToFit="0" vertical="center" wrapText="1"/>
    </xf>
    <xf borderId="16" fillId="10" fontId="15" numFmtId="0" xfId="0" applyAlignment="1" applyBorder="1" applyFont="1">
      <alignment horizontal="left" shrinkToFit="0" vertical="center" wrapText="1"/>
    </xf>
    <xf borderId="36" fillId="3" fontId="15" numFmtId="49" xfId="0" applyAlignment="1" applyBorder="1" applyFont="1" applyNumberFormat="1">
      <alignment horizontal="center" shrinkToFit="0" vertical="center" wrapText="0"/>
    </xf>
    <xf borderId="16" fillId="0" fontId="15" numFmtId="49" xfId="0" applyAlignment="1" applyBorder="1" applyFont="1" applyNumberFormat="1">
      <alignment horizontal="center" shrinkToFit="0" vertical="center" wrapText="1"/>
    </xf>
    <xf borderId="16" fillId="0" fontId="19" numFmtId="0" xfId="0" applyAlignment="1" applyBorder="1" applyFont="1">
      <alignment horizontal="center" shrinkToFit="0" vertical="center" wrapText="1"/>
    </xf>
    <xf borderId="16" fillId="3" fontId="1" numFmtId="164" xfId="0" applyAlignment="1" applyBorder="1" applyFont="1" applyNumberFormat="1">
      <alignment shrinkToFit="0" vertical="bottom" wrapText="0"/>
    </xf>
    <xf borderId="16" fillId="12" fontId="15" numFmtId="0" xfId="0" applyAlignment="1" applyBorder="1" applyFill="1" applyFont="1">
      <alignment horizontal="center" shrinkToFit="0" vertical="center" wrapText="0"/>
    </xf>
    <xf borderId="16" fillId="12" fontId="24" numFmtId="0" xfId="0" applyAlignment="1" applyBorder="1" applyFont="1">
      <alignment horizontal="center" shrinkToFit="0" vertical="center" wrapText="1"/>
    </xf>
    <xf borderId="36" fillId="12" fontId="15" numFmtId="0" xfId="0" applyAlignment="1" applyBorder="1" applyFont="1">
      <alignment horizontal="center" shrinkToFit="0" vertical="center" wrapText="1"/>
    </xf>
    <xf borderId="36" fillId="12" fontId="15" numFmtId="0" xfId="0" applyAlignment="1" applyBorder="1" applyFont="1">
      <alignment horizontal="left" readingOrder="1" shrinkToFit="0" vertical="center" wrapText="1"/>
    </xf>
    <xf borderId="36" fillId="12" fontId="15" numFmtId="0" xfId="0" applyAlignment="1" applyBorder="1" applyFont="1">
      <alignment horizontal="right" shrinkToFit="0" vertical="center" wrapText="1"/>
    </xf>
    <xf borderId="36" fillId="12" fontId="24" numFmtId="0" xfId="0" applyAlignment="1" applyBorder="1" applyFont="1">
      <alignment shrinkToFit="0" vertical="center" wrapText="1"/>
    </xf>
    <xf borderId="36" fillId="12" fontId="6" numFmtId="166" xfId="0" applyAlignment="1" applyBorder="1" applyFont="1" applyNumberFormat="1">
      <alignment shrinkToFit="0" vertical="center" wrapText="1"/>
    </xf>
    <xf borderId="36" fillId="12" fontId="15" numFmtId="49" xfId="0" applyAlignment="1" applyBorder="1" applyFont="1" applyNumberFormat="1">
      <alignment horizontal="center" shrinkToFit="0" vertical="center" wrapText="1"/>
    </xf>
    <xf borderId="36" fillId="12" fontId="15" numFmtId="0" xfId="0" applyAlignment="1" applyBorder="1" applyFont="1">
      <alignment shrinkToFit="0" vertical="center" wrapText="1"/>
    </xf>
    <xf borderId="36" fillId="12" fontId="19" numFmtId="164" xfId="0" applyAlignment="1" applyBorder="1" applyFont="1" applyNumberFormat="1">
      <alignment shrinkToFit="0" vertical="center" wrapText="1"/>
    </xf>
    <xf borderId="36" fillId="12" fontId="19" numFmtId="0" xfId="0" applyAlignment="1" applyBorder="1" applyFont="1">
      <alignment horizontal="center" shrinkToFit="0" vertical="center" wrapText="1"/>
    </xf>
    <xf borderId="36" fillId="4" fontId="19" numFmtId="0" xfId="0" applyAlignment="1" applyBorder="1" applyFont="1">
      <alignment horizontal="center" shrinkToFit="0" vertical="center" wrapText="1"/>
    </xf>
    <xf borderId="36" fillId="4" fontId="19" numFmtId="164" xfId="0" applyAlignment="1" applyBorder="1" applyFont="1" applyNumberFormat="1">
      <alignment shrinkToFit="0" vertical="center" wrapText="1"/>
    </xf>
    <xf borderId="36" fillId="12" fontId="19" numFmtId="164" xfId="0" applyAlignment="1" applyBorder="1" applyFont="1" applyNumberFormat="1">
      <alignment shrinkToFit="0" vertical="center" wrapText="0"/>
    </xf>
    <xf borderId="19" fillId="3" fontId="1" numFmtId="0" xfId="0" applyAlignment="1" applyBorder="1" applyFont="1">
      <alignment shrinkToFit="0" vertical="bottom" wrapText="0"/>
    </xf>
    <xf borderId="16" fillId="0" fontId="3" numFmtId="0" xfId="0" applyBorder="1" applyFont="1"/>
    <xf borderId="16" fillId="3" fontId="15" numFmtId="49" xfId="0" applyAlignment="1" applyBorder="1" applyFont="1" applyNumberFormat="1">
      <alignment horizontal="center" shrinkToFit="0" vertical="center" wrapText="0"/>
    </xf>
    <xf borderId="16" fillId="3" fontId="15" numFmtId="0" xfId="0" applyAlignment="1" applyBorder="1" applyFont="1">
      <alignment horizontal="center" shrinkToFit="0" vertical="center" wrapText="0"/>
    </xf>
    <xf borderId="16" fillId="3" fontId="15" numFmtId="1" xfId="0" applyAlignment="1" applyBorder="1" applyFont="1" applyNumberFormat="1">
      <alignment horizontal="center" shrinkToFit="0" vertical="center" wrapText="0"/>
    </xf>
    <xf borderId="16" fillId="3" fontId="15" numFmtId="0" xfId="0" applyAlignment="1" applyBorder="1" applyFont="1">
      <alignment shrinkToFit="0" vertical="center" wrapText="0"/>
    </xf>
    <xf borderId="11" fillId="0" fontId="15" numFmtId="0" xfId="0" applyAlignment="1" applyBorder="1" applyFont="1">
      <alignment horizontal="center" shrinkToFit="0" vertical="center" wrapText="1"/>
    </xf>
    <xf borderId="27" fillId="0" fontId="1" numFmtId="0" xfId="0" applyAlignment="1" applyBorder="1" applyFont="1">
      <alignment shrinkToFit="0" vertical="bottom" wrapText="0"/>
    </xf>
    <xf borderId="27" fillId="0" fontId="15" numFmtId="167" xfId="0" applyAlignment="1" applyBorder="1" applyFont="1" applyNumberFormat="1">
      <alignment shrinkToFit="0" vertical="bottom" wrapText="0"/>
    </xf>
    <xf borderId="27" fillId="0" fontId="15" numFmtId="164" xfId="0" applyAlignment="1" applyBorder="1" applyFont="1" applyNumberFormat="1">
      <alignment shrinkToFit="0" vertical="bottom" wrapText="0"/>
    </xf>
    <xf borderId="27" fillId="4" fontId="15" numFmtId="0" xfId="0" applyAlignment="1" applyBorder="1" applyFont="1">
      <alignment shrinkToFit="0" vertical="bottom" wrapText="0"/>
    </xf>
    <xf borderId="27" fillId="4" fontId="15" numFmtId="164" xfId="0" applyAlignment="1" applyBorder="1" applyFont="1" applyNumberFormat="1">
      <alignment shrinkToFit="0" vertical="center" wrapText="1"/>
    </xf>
    <xf borderId="27" fillId="0" fontId="15" numFmtId="0" xfId="0" applyAlignment="1" applyBorder="1" applyFont="1">
      <alignment shrinkToFit="0" vertical="bottom" wrapText="0"/>
    </xf>
    <xf borderId="27" fillId="0" fontId="15" numFmtId="164" xfId="0" applyAlignment="1" applyBorder="1" applyFont="1" applyNumberFormat="1">
      <alignment shrinkToFit="0" vertical="center" wrapText="1"/>
    </xf>
    <xf borderId="27" fillId="4" fontId="1" numFmtId="0" xfId="0" applyAlignment="1" applyBorder="1" applyFont="1">
      <alignment shrinkToFit="0" vertical="bottom" wrapText="0"/>
    </xf>
    <xf borderId="27" fillId="4" fontId="15" numFmtId="164" xfId="0" applyAlignment="1" applyBorder="1" applyFont="1" applyNumberFormat="1">
      <alignment shrinkToFit="0" vertical="bottom" wrapText="0"/>
    </xf>
    <xf borderId="42" fillId="12" fontId="15" numFmtId="0" xfId="0" applyAlignment="1" applyBorder="1" applyFont="1">
      <alignment horizontal="center" shrinkToFit="0" vertical="center" wrapText="1"/>
    </xf>
    <xf borderId="38" fillId="10" fontId="15" numFmtId="0" xfId="0" applyAlignment="1" applyBorder="1" applyFont="1">
      <alignment horizontal="center" shrinkToFit="0" vertical="center" wrapText="1"/>
    </xf>
    <xf borderId="16" fillId="4" fontId="1" numFmtId="0" xfId="0" applyAlignment="1" applyBorder="1" applyFont="1">
      <alignment shrinkToFit="0" vertical="bottom" wrapText="0"/>
    </xf>
    <xf borderId="13" fillId="12" fontId="15" numFmtId="0" xfId="0" applyAlignment="1" applyBorder="1" applyFont="1">
      <alignment horizontal="center" shrinkToFit="0" vertical="center" wrapText="1"/>
    </xf>
    <xf borderId="16" fillId="12" fontId="15" numFmtId="0" xfId="0" applyAlignment="1" applyBorder="1" applyFont="1">
      <alignment horizontal="left" readingOrder="1" shrinkToFit="0" vertical="center" wrapText="1"/>
    </xf>
    <xf borderId="16" fillId="12" fontId="15" numFmtId="0" xfId="0" applyAlignment="1" applyBorder="1" applyFont="1">
      <alignment horizontal="right" shrinkToFit="0" vertical="center" wrapText="1"/>
    </xf>
    <xf borderId="16" fillId="12" fontId="24" numFmtId="0" xfId="0" applyAlignment="1" applyBorder="1" applyFont="1">
      <alignment shrinkToFit="0" vertical="center" wrapText="1"/>
    </xf>
    <xf borderId="16" fillId="12" fontId="15" numFmtId="0" xfId="0" applyAlignment="1" applyBorder="1" applyFont="1">
      <alignment horizontal="center" shrinkToFit="0" vertical="center" wrapText="1"/>
    </xf>
    <xf borderId="16" fillId="12" fontId="6" numFmtId="166" xfId="0" applyAlignment="1" applyBorder="1" applyFont="1" applyNumberFormat="1">
      <alignment shrinkToFit="0" vertical="center" wrapText="1"/>
    </xf>
    <xf borderId="16" fillId="12" fontId="15" numFmtId="49" xfId="0" applyAlignment="1" applyBorder="1" applyFont="1" applyNumberFormat="1">
      <alignment horizontal="center" shrinkToFit="0" vertical="center" wrapText="1"/>
    </xf>
    <xf borderId="16" fillId="12" fontId="15" numFmtId="0" xfId="0" applyAlignment="1" applyBorder="1" applyFont="1">
      <alignment shrinkToFit="0" vertical="center" wrapText="1"/>
    </xf>
    <xf borderId="36" fillId="4" fontId="15" numFmtId="0" xfId="0" applyAlignment="1" applyBorder="1" applyFont="1">
      <alignment horizontal="center" shrinkToFit="0" vertical="center" wrapText="1"/>
    </xf>
    <xf borderId="36" fillId="4" fontId="19" numFmtId="164" xfId="0" applyAlignment="1" applyBorder="1" applyFont="1" applyNumberFormat="1">
      <alignment horizontal="center" shrinkToFit="0" vertical="center" wrapText="1"/>
    </xf>
    <xf borderId="16" fillId="0" fontId="15" numFmtId="164" xfId="0" applyAlignment="1" applyBorder="1" applyFont="1" applyNumberFormat="1">
      <alignment shrinkToFit="0" vertical="bottom" wrapText="0"/>
    </xf>
    <xf borderId="16" fillId="4" fontId="15" numFmtId="164" xfId="0" applyAlignment="1" applyBorder="1" applyFont="1" applyNumberFormat="1">
      <alignment shrinkToFit="0" vertical="bottom" wrapText="0"/>
    </xf>
    <xf borderId="43" fillId="3" fontId="1" numFmtId="0" xfId="0" applyAlignment="1" applyBorder="1" applyFont="1">
      <alignment shrinkToFit="0" vertical="bottom" wrapText="0"/>
    </xf>
    <xf borderId="0" fillId="4" fontId="1" numFmtId="0" xfId="0" applyAlignment="1" applyFont="1">
      <alignment shrinkToFit="0" vertical="bottom" wrapText="0"/>
    </xf>
    <xf borderId="0" fillId="0" fontId="15" numFmtId="0" xfId="0" applyAlignment="1" applyFont="1">
      <alignment horizontal="center" shrinkToFit="0" vertical="center" wrapText="1"/>
    </xf>
    <xf borderId="0" fillId="0" fontId="15" numFmtId="0" xfId="0" applyAlignment="1" applyFont="1">
      <alignment shrinkToFit="0" vertical="center" wrapText="1"/>
    </xf>
    <xf borderId="0" fillId="0" fontId="1" numFmtId="0" xfId="0" applyAlignment="1" applyFont="1">
      <alignment horizontal="right"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shrinkToFit="0" vertical="bottom" wrapText="0"/>
    </xf>
    <xf borderId="1" fillId="13" fontId="1" numFmtId="0" xfId="0" applyAlignment="1" applyBorder="1" applyFill="1" applyFont="1">
      <alignment shrinkToFit="0" vertical="bottom" wrapText="0"/>
    </xf>
    <xf borderId="1" fillId="13" fontId="1" numFmtId="49" xfId="0" applyAlignment="1" applyBorder="1" applyFont="1" applyNumberFormat="1">
      <alignment shrinkToFit="0" vertical="bottom" wrapText="0"/>
    </xf>
    <xf borderId="1" fillId="3" fontId="1" numFmtId="0" xfId="0" applyAlignment="1" applyBorder="1" applyFont="1">
      <alignment horizontal="center" shrinkToFit="0" vertical="center" wrapText="0"/>
    </xf>
    <xf borderId="1" fillId="13" fontId="4" numFmtId="0" xfId="0" applyAlignment="1" applyBorder="1" applyFont="1">
      <alignment horizontal="center" shrinkToFit="0" vertical="bottom" wrapText="0"/>
    </xf>
    <xf borderId="1" fillId="13" fontId="4" numFmtId="49" xfId="0" applyAlignment="1" applyBorder="1" applyFont="1" applyNumberFormat="1">
      <alignment horizontal="center" shrinkToFit="0" vertical="bottom" wrapText="0"/>
    </xf>
    <xf borderId="1" fillId="3" fontId="4" numFmtId="0" xfId="0" applyAlignment="1" applyBorder="1" applyFont="1">
      <alignment horizontal="center" shrinkToFit="0" vertical="center" wrapText="0"/>
    </xf>
    <xf borderId="1" fillId="13" fontId="5" numFmtId="0" xfId="0" applyAlignment="1" applyBorder="1" applyFont="1">
      <alignment horizontal="center" shrinkToFit="0" vertical="bottom" wrapText="0"/>
    </xf>
    <xf borderId="1" fillId="13" fontId="5" numFmtId="49" xfId="0" applyAlignment="1" applyBorder="1" applyFont="1" applyNumberFormat="1">
      <alignment horizontal="center" shrinkToFit="0" vertical="bottom" wrapText="0"/>
    </xf>
    <xf borderId="1" fillId="3" fontId="5" numFmtId="0" xfId="0" applyAlignment="1" applyBorder="1" applyFont="1">
      <alignment horizontal="center" shrinkToFit="0" vertical="center" wrapText="0"/>
    </xf>
    <xf borderId="2" fillId="13" fontId="7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shrinkToFit="0" vertical="center" wrapText="0"/>
    </xf>
    <xf borderId="0" fillId="0" fontId="9" numFmtId="0" xfId="0" applyAlignment="1" applyFont="1">
      <alignment horizontal="center" shrinkToFit="0" vertical="center" wrapText="0"/>
    </xf>
    <xf borderId="44" fillId="7" fontId="12" numFmtId="0" xfId="0" applyAlignment="1" applyBorder="1" applyFont="1">
      <alignment shrinkToFit="0" vertical="center" wrapText="0"/>
    </xf>
    <xf borderId="45" fillId="0" fontId="8" numFmtId="0" xfId="0" applyBorder="1" applyFont="1"/>
    <xf borderId="42" fillId="0" fontId="8" numFmtId="0" xfId="0" applyBorder="1" applyFont="1"/>
    <xf borderId="11" fillId="9" fontId="12" numFmtId="0" xfId="0" applyAlignment="1" applyBorder="1" applyFont="1">
      <alignment horizontal="center" shrinkToFit="0" vertical="bottom" wrapText="0"/>
    </xf>
    <xf borderId="46" fillId="10" fontId="16" numFmtId="0" xfId="0" applyAlignment="1" applyBorder="1" applyFont="1">
      <alignment horizontal="center" readingOrder="1" shrinkToFit="0" vertical="center" wrapText="1"/>
    </xf>
    <xf borderId="47" fillId="0" fontId="8" numFmtId="0" xfId="0" applyBorder="1" applyFont="1"/>
    <xf borderId="27" fillId="7" fontId="16" numFmtId="0" xfId="0" applyAlignment="1" applyBorder="1" applyFont="1">
      <alignment horizontal="center" readingOrder="1" shrinkToFit="0" vertical="center" wrapText="1"/>
    </xf>
    <xf borderId="27" fillId="7" fontId="16" numFmtId="0" xfId="0" applyAlignment="1" applyBorder="1" applyFont="1">
      <alignment horizontal="center" shrinkToFit="0" vertical="center" wrapText="1"/>
    </xf>
    <xf borderId="27" fillId="6" fontId="16" numFmtId="0" xfId="0" applyAlignment="1" applyBorder="1" applyFont="1">
      <alignment horizontal="center" readingOrder="1" shrinkToFit="0" vertical="center" wrapText="1"/>
    </xf>
    <xf borderId="14" fillId="9" fontId="16" numFmtId="0" xfId="0" applyAlignment="1" applyBorder="1" applyFont="1">
      <alignment horizontal="center" readingOrder="1" shrinkToFit="0" vertical="center" wrapText="1"/>
    </xf>
    <xf borderId="14" fillId="7" fontId="16" numFmtId="0" xfId="0" applyAlignment="1" applyBorder="1" applyFont="1">
      <alignment horizontal="center" readingOrder="1" shrinkToFit="0" vertical="center" wrapText="1"/>
    </xf>
    <xf borderId="26" fillId="2" fontId="15" numFmtId="0" xfId="0" applyAlignment="1" applyBorder="1" applyFont="1">
      <alignment horizontal="center" shrinkToFit="0" vertical="center" wrapText="1"/>
    </xf>
    <xf borderId="27" fillId="10" fontId="16" numFmtId="0" xfId="0" applyAlignment="1" applyBorder="1" applyFont="1">
      <alignment horizontal="center" shrinkToFit="0" vertical="center" wrapText="1"/>
    </xf>
    <xf borderId="27" fillId="10" fontId="16" numFmtId="49" xfId="0" applyAlignment="1" applyBorder="1" applyFont="1" applyNumberFormat="1">
      <alignment horizontal="center" shrinkToFit="0" vertical="center" wrapText="1"/>
    </xf>
    <xf borderId="48" fillId="10" fontId="12" numFmtId="0" xfId="0" applyAlignment="1" applyBorder="1" applyFont="1">
      <alignment horizontal="center" shrinkToFit="0" vertical="bottom" wrapText="0"/>
    </xf>
    <xf borderId="49" fillId="0" fontId="8" numFmtId="0" xfId="0" applyBorder="1" applyFont="1"/>
    <xf borderId="16" fillId="9" fontId="16" numFmtId="0" xfId="0" applyAlignment="1" applyBorder="1" applyFont="1">
      <alignment horizontal="center" readingOrder="1" shrinkToFit="0" vertical="center" wrapText="1"/>
    </xf>
    <xf borderId="41" fillId="7" fontId="16" numFmtId="0" xfId="0" applyAlignment="1" applyBorder="1" applyFont="1">
      <alignment horizontal="center" readingOrder="1" shrinkToFit="0" vertical="center" wrapText="1"/>
    </xf>
    <xf borderId="16" fillId="10" fontId="12" numFmtId="49" xfId="0" applyAlignment="1" applyBorder="1" applyFont="1" applyNumberFormat="1">
      <alignment shrinkToFit="0" vertical="top" wrapText="1"/>
    </xf>
    <xf borderId="16" fillId="10" fontId="12" numFmtId="0" xfId="0" applyAlignment="1" applyBorder="1" applyFont="1">
      <alignment shrinkToFit="0" vertical="top" wrapText="1"/>
    </xf>
    <xf borderId="16" fillId="10" fontId="12" numFmtId="49" xfId="0" applyAlignment="1" applyBorder="1" applyFont="1" applyNumberFormat="1">
      <alignment shrinkToFit="0" vertical="top" wrapText="0"/>
    </xf>
    <xf borderId="16" fillId="10" fontId="12" numFmtId="0" xfId="0" applyAlignment="1" applyBorder="1" applyFont="1">
      <alignment shrinkToFit="0" vertical="top" wrapText="0"/>
    </xf>
    <xf borderId="16" fillId="10" fontId="12" numFmtId="49" xfId="0" applyAlignment="1" applyBorder="1" applyFont="1" applyNumberFormat="1">
      <alignment horizontal="center" shrinkToFit="0" vertical="center" wrapText="1"/>
    </xf>
    <xf borderId="16" fillId="10" fontId="12" numFmtId="0" xfId="0" applyAlignment="1" applyBorder="1" applyFont="1">
      <alignment shrinkToFit="0" vertical="center" wrapText="1"/>
    </xf>
    <xf borderId="36" fillId="10" fontId="12" numFmtId="164" xfId="0" applyAlignment="1" applyBorder="1" applyFont="1" applyNumberFormat="1">
      <alignment shrinkToFit="0" vertical="center" wrapText="1"/>
    </xf>
    <xf borderId="36" fillId="10" fontId="12" numFmtId="0" xfId="0" applyAlignment="1" applyBorder="1" applyFont="1">
      <alignment horizontal="center" shrinkToFit="0" vertical="center" wrapText="1"/>
    </xf>
    <xf borderId="16" fillId="10" fontId="12" numFmtId="164" xfId="0" applyAlignment="1" applyBorder="1" applyFont="1" applyNumberFormat="1">
      <alignment horizontal="right" shrinkToFit="0" vertical="center" wrapText="1"/>
    </xf>
    <xf borderId="16" fillId="10" fontId="12" numFmtId="164" xfId="0" applyAlignment="1" applyBorder="1" applyFont="1" applyNumberFormat="1">
      <alignment shrinkToFit="0" vertical="center" wrapText="1"/>
    </xf>
    <xf borderId="19" fillId="10" fontId="12" numFmtId="0" xfId="0" applyAlignment="1" applyBorder="1" applyFont="1">
      <alignment horizontal="center" shrinkToFit="0" vertical="center" wrapText="1"/>
    </xf>
    <xf borderId="16" fillId="3" fontId="1" numFmtId="49" xfId="0" applyAlignment="1" applyBorder="1" applyFont="1" applyNumberFormat="1">
      <alignment horizontal="center" shrinkToFit="0" vertical="center" wrapText="1"/>
    </xf>
    <xf borderId="16" fillId="3" fontId="12" numFmtId="0" xfId="0" applyAlignment="1" applyBorder="1" applyFont="1">
      <alignment horizontal="center" shrinkToFit="0" vertical="center" wrapText="1"/>
    </xf>
    <xf borderId="16" fillId="3" fontId="12" numFmtId="0" xfId="0" applyAlignment="1" applyBorder="1" applyFont="1">
      <alignment shrinkToFit="0" vertical="center" wrapText="1"/>
    </xf>
    <xf borderId="16" fillId="3" fontId="1" numFmtId="0" xfId="0" applyAlignment="1" applyBorder="1" applyFont="1">
      <alignment horizontal="center" shrinkToFit="0" vertical="center" wrapText="1"/>
    </xf>
    <xf borderId="38" fillId="3" fontId="1" numFmtId="0" xfId="0" applyAlignment="1" applyBorder="1" applyFont="1">
      <alignment horizontal="center" shrinkToFit="0" vertical="center" wrapText="1"/>
    </xf>
    <xf borderId="16" fillId="3" fontId="1" numFmtId="164" xfId="0" applyAlignment="1" applyBorder="1" applyFont="1" applyNumberFormat="1">
      <alignment shrinkToFit="0" vertical="center" wrapText="1"/>
    </xf>
    <xf borderId="50" fillId="3" fontId="1" numFmtId="0" xfId="0" applyAlignment="1" applyBorder="1" applyFont="1">
      <alignment horizontal="center" shrinkToFit="0" vertical="center" wrapText="1"/>
    </xf>
    <xf borderId="27" fillId="0" fontId="25" numFmtId="164" xfId="0" applyAlignment="1" applyBorder="1" applyFont="1" applyNumberFormat="1">
      <alignment horizontal="center" shrinkToFit="0" vertical="center" wrapText="1"/>
    </xf>
    <xf borderId="36" fillId="3" fontId="1" numFmtId="0" xfId="0" applyAlignment="1" applyBorder="1" applyFont="1">
      <alignment horizontal="center" shrinkToFit="0" vertical="center" wrapText="1"/>
    </xf>
    <xf borderId="19" fillId="2" fontId="1" numFmtId="0" xfId="0" applyAlignment="1" applyBorder="1" applyFont="1">
      <alignment horizontal="center" shrinkToFit="0" vertical="center" wrapText="1"/>
    </xf>
    <xf borderId="16" fillId="2" fontId="1" numFmtId="164" xfId="0" applyAlignment="1" applyBorder="1" applyFont="1" applyNumberFormat="1">
      <alignment horizontal="right" shrinkToFit="0" vertical="center" wrapText="1"/>
    </xf>
    <xf borderId="16" fillId="2" fontId="1" numFmtId="0" xfId="0" applyAlignment="1" applyBorder="1" applyFont="1">
      <alignment horizontal="center" shrinkToFit="0" vertical="center" wrapText="1"/>
    </xf>
    <xf borderId="16" fillId="2" fontId="1" numFmtId="164" xfId="0" applyAlignment="1" applyBorder="1" applyFont="1" applyNumberFormat="1">
      <alignment shrinkToFit="0" vertical="center" wrapText="1"/>
    </xf>
    <xf borderId="16" fillId="2" fontId="12" numFmtId="164" xfId="0" applyAlignment="1" applyBorder="1" applyFont="1" applyNumberFormat="1">
      <alignment shrinkToFit="0" vertical="center" wrapText="1"/>
    </xf>
    <xf borderId="19" fillId="3" fontId="1" numFmtId="0" xfId="0" applyAlignment="1" applyBorder="1" applyFont="1">
      <alignment horizontal="center" shrinkToFit="0" vertical="center" wrapText="1"/>
    </xf>
    <xf borderId="38" fillId="3" fontId="1" numFmtId="164" xfId="0" applyAlignment="1" applyBorder="1" applyFont="1" applyNumberFormat="1">
      <alignment shrinkToFit="0" vertical="center" wrapText="1"/>
    </xf>
    <xf borderId="36" fillId="11" fontId="25" numFmtId="164" xfId="0" applyAlignment="1" applyBorder="1" applyFont="1" applyNumberFormat="1">
      <alignment horizontal="center" shrinkToFit="0" vertical="center" wrapText="1"/>
    </xf>
    <xf borderId="16" fillId="0" fontId="25" numFmtId="164" xfId="0" applyAlignment="1" applyBorder="1" applyFont="1" applyNumberFormat="1">
      <alignment horizontal="center" shrinkToFit="0" vertical="center" wrapText="1"/>
    </xf>
    <xf borderId="16" fillId="11" fontId="25" numFmtId="164" xfId="0" applyAlignment="1" applyBorder="1" applyFont="1" applyNumberFormat="1">
      <alignment horizontal="center" shrinkToFit="0" vertical="center" wrapText="1"/>
    </xf>
    <xf borderId="16" fillId="0" fontId="26" numFmtId="0" xfId="0" applyAlignment="1" applyBorder="1" applyFont="1">
      <alignment horizontal="left" shrinkToFit="0" vertical="center" wrapText="0"/>
    </xf>
    <xf borderId="16" fillId="0" fontId="26" numFmtId="0" xfId="0" applyAlignment="1" applyBorder="1" applyFont="1">
      <alignment horizontal="left" shrinkToFit="0" vertical="center" wrapText="1"/>
    </xf>
    <xf borderId="16" fillId="3" fontId="1" numFmtId="2" xfId="0" applyAlignment="1" applyBorder="1" applyFont="1" applyNumberFormat="1">
      <alignment horizontal="center" shrinkToFit="0" vertical="center" wrapText="1"/>
    </xf>
    <xf borderId="27" fillId="0" fontId="15" numFmtId="0" xfId="0" applyAlignment="1" applyBorder="1" applyFont="1">
      <alignment horizontal="center" shrinkToFit="0" vertical="center" wrapText="1"/>
    </xf>
    <xf borderId="38" fillId="10" fontId="12" numFmtId="0" xfId="0" applyAlignment="1" applyBorder="1" applyFont="1">
      <alignment horizontal="center" shrinkToFit="0" vertical="center" wrapText="1"/>
    </xf>
    <xf borderId="38" fillId="10" fontId="1" numFmtId="164" xfId="0" applyAlignment="1" applyBorder="1" applyFont="1" applyNumberFormat="1">
      <alignment shrinkToFit="0" vertical="center" wrapText="1"/>
    </xf>
    <xf borderId="19" fillId="2" fontId="12" numFmtId="0" xfId="0" applyAlignment="1" applyBorder="1" applyFont="1">
      <alignment horizontal="center" shrinkToFit="0" vertical="center" wrapText="1"/>
    </xf>
    <xf borderId="16" fillId="10" fontId="6" numFmtId="166" xfId="0" applyAlignment="1" applyBorder="1" applyFont="1" applyNumberFormat="1">
      <alignment shrinkToFit="0" vertical="center" wrapText="1"/>
    </xf>
    <xf borderId="16" fillId="0" fontId="12" numFmtId="49" xfId="0" applyAlignment="1" applyBorder="1" applyFont="1" applyNumberFormat="1">
      <alignment horizontal="center" shrinkToFit="0" vertical="center" wrapText="1"/>
    </xf>
    <xf borderId="16" fillId="0" fontId="12" numFmtId="0" xfId="0" applyAlignment="1" applyBorder="1" applyFont="1">
      <alignment shrinkToFit="0" vertical="center" wrapText="1"/>
    </xf>
    <xf borderId="11" fillId="0" fontId="12" numFmtId="0" xfId="0" applyAlignment="1" applyBorder="1" applyFont="1">
      <alignment horizontal="center" shrinkToFit="0" vertical="center" wrapText="1"/>
    </xf>
    <xf borderId="19" fillId="2" fontId="1" numFmtId="0" xfId="0" applyAlignment="1" applyBorder="1" applyFont="1">
      <alignment shrinkToFit="0" vertical="bottom" wrapText="0"/>
    </xf>
    <xf borderId="16" fillId="2" fontId="1" numFmtId="164" xfId="0" applyAlignment="1" applyBorder="1" applyFont="1" applyNumberFormat="1">
      <alignment shrinkToFit="0" vertical="bottom" wrapText="0"/>
    </xf>
    <xf borderId="16" fillId="2" fontId="1" numFmtId="0" xfId="0" applyAlignment="1" applyBorder="1" applyFont="1">
      <alignment shrinkToFit="0" vertical="bottom" wrapText="0"/>
    </xf>
    <xf borderId="13" fillId="0" fontId="12" numFmtId="0" xfId="0" applyAlignment="1" applyBorder="1" applyFont="1">
      <alignment horizontal="center" shrinkToFit="0" vertical="center" wrapText="1"/>
    </xf>
    <xf borderId="19" fillId="10" fontId="1" numFmtId="0" xfId="0" applyAlignment="1" applyBorder="1" applyFont="1">
      <alignment horizontal="center" shrinkToFit="0" vertical="center" wrapText="1"/>
    </xf>
    <xf borderId="16" fillId="10" fontId="1" numFmtId="164" xfId="0" applyAlignment="1" applyBorder="1" applyFont="1" applyNumberFormat="1">
      <alignment shrinkToFit="0" vertical="center" wrapText="1"/>
    </xf>
    <xf borderId="16" fillId="10" fontId="1" numFmtId="0" xfId="0" applyAlignment="1" applyBorder="1" applyFont="1">
      <alignment horizontal="center" shrinkToFit="0" vertical="center" wrapText="1"/>
    </xf>
    <xf borderId="38" fillId="3" fontId="15" numFmtId="0" xfId="0" applyAlignment="1" applyBorder="1" applyFont="1">
      <alignment horizontal="center" shrinkToFit="0" vertical="center" wrapText="1"/>
    </xf>
    <xf borderId="19" fillId="2" fontId="15" numFmtId="0" xfId="0" applyAlignment="1" applyBorder="1" applyFont="1">
      <alignment horizontal="center" shrinkToFit="0" vertical="center" wrapText="1"/>
    </xf>
    <xf borderId="16" fillId="2" fontId="15" numFmtId="164" xfId="0" applyAlignment="1" applyBorder="1" applyFont="1" applyNumberFormat="1">
      <alignment shrinkToFit="0" vertical="center" wrapText="1"/>
    </xf>
    <xf borderId="16" fillId="2" fontId="15" numFmtId="0" xfId="0" applyAlignment="1" applyBorder="1" applyFont="1">
      <alignment horizontal="center" shrinkToFit="0" vertical="center" wrapText="1"/>
    </xf>
    <xf borderId="16" fillId="10" fontId="15" numFmtId="0" xfId="0" applyAlignment="1" applyBorder="1" applyFont="1">
      <alignment horizontal="center" shrinkToFit="0" vertical="top" wrapText="0"/>
    </xf>
    <xf borderId="16" fillId="10" fontId="15" numFmtId="1" xfId="0" applyAlignment="1" applyBorder="1" applyFont="1" applyNumberFormat="1">
      <alignment shrinkToFit="0" vertical="center" wrapText="1"/>
    </xf>
    <xf borderId="16" fillId="10" fontId="15" numFmtId="1" xfId="0" applyAlignment="1" applyBorder="1" applyFont="1" applyNumberFormat="1">
      <alignment horizontal="center" shrinkToFit="0" vertical="center" wrapText="1"/>
    </xf>
    <xf borderId="19" fillId="10" fontId="15" numFmtId="1" xfId="0" applyAlignment="1" applyBorder="1" applyFont="1" applyNumberFormat="1">
      <alignment horizontal="center" shrinkToFit="0" vertical="center" wrapText="1"/>
    </xf>
    <xf borderId="16" fillId="0" fontId="15" numFmtId="0" xfId="0" applyAlignment="1" applyBorder="1" applyFont="1">
      <alignment shrinkToFit="0" vertical="top" wrapText="0"/>
    </xf>
    <xf borderId="16" fillId="0" fontId="15" numFmtId="0" xfId="0" applyAlignment="1" applyBorder="1" applyFont="1">
      <alignment shrinkToFit="0" vertical="top" wrapText="1"/>
    </xf>
    <xf borderId="16" fillId="3" fontId="12" numFmtId="164" xfId="0" applyAlignment="1" applyBorder="1" applyFont="1" applyNumberFormat="1">
      <alignment shrinkToFit="0" vertical="center" wrapText="1"/>
    </xf>
    <xf borderId="19" fillId="14" fontId="12" numFmtId="0" xfId="0" applyAlignment="1" applyBorder="1" applyFill="1" applyFont="1">
      <alignment horizontal="center" shrinkToFit="0" vertical="center" wrapText="1"/>
    </xf>
    <xf borderId="16" fillId="14" fontId="12" numFmtId="164" xfId="0" applyAlignment="1" applyBorder="1" applyFont="1" applyNumberFormat="1">
      <alignment shrinkToFit="0" vertical="center" wrapText="1"/>
    </xf>
    <xf borderId="16" fillId="14" fontId="12" numFmtId="0" xfId="0" applyAlignment="1" applyBorder="1" applyFont="1">
      <alignment horizontal="center" shrinkToFit="0" vertical="center" wrapText="1"/>
    </xf>
    <xf borderId="16" fillId="14" fontId="15" numFmtId="49" xfId="0" applyAlignment="1" applyBorder="1" applyFont="1" applyNumberFormat="1">
      <alignment horizontal="center" shrinkToFit="0" vertical="center" wrapText="1"/>
    </xf>
    <xf borderId="16" fillId="14" fontId="15" numFmtId="0" xfId="0" applyAlignment="1" applyBorder="1" applyFont="1">
      <alignment shrinkToFit="0" vertical="center" wrapText="1"/>
    </xf>
    <xf borderId="38" fillId="14" fontId="15" numFmtId="0" xfId="0" applyAlignment="1" applyBorder="1" applyFont="1">
      <alignment horizontal="center" shrinkToFit="0" vertical="center" wrapText="1"/>
    </xf>
    <xf borderId="16" fillId="14" fontId="15" numFmtId="0" xfId="0" applyAlignment="1" applyBorder="1" applyFont="1">
      <alignment horizontal="center" shrinkToFit="0" vertical="center" wrapText="1"/>
    </xf>
    <xf borderId="16" fillId="14" fontId="1" numFmtId="0" xfId="0" applyAlignment="1" applyBorder="1" applyFont="1">
      <alignment horizontal="center" shrinkToFit="0" vertical="center" wrapText="1"/>
    </xf>
    <xf borderId="16" fillId="10" fontId="15" numFmtId="0" xfId="0" applyAlignment="1" applyBorder="1" applyFont="1">
      <alignment shrinkToFit="0" vertical="top" wrapText="0"/>
    </xf>
    <xf borderId="16" fillId="10" fontId="6" numFmtId="166" xfId="0" applyAlignment="1" applyBorder="1" applyFont="1" applyNumberFormat="1">
      <alignment horizontal="center" shrinkToFit="0" vertical="center" wrapText="1"/>
    </xf>
    <xf borderId="51" fillId="10" fontId="15" numFmtId="164" xfId="0" applyAlignment="1" applyBorder="1" applyFont="1" applyNumberFormat="1">
      <alignment shrinkToFit="0" vertical="center" wrapText="1"/>
    </xf>
    <xf borderId="19" fillId="10" fontId="15" numFmtId="166" xfId="0" applyAlignment="1" applyBorder="1" applyFont="1" applyNumberFormat="1">
      <alignment horizontal="center" shrinkToFit="0" vertical="center" wrapText="1"/>
    </xf>
    <xf borderId="16" fillId="10" fontId="15" numFmtId="168" xfId="0" applyAlignment="1" applyBorder="1" applyFont="1" applyNumberFormat="1">
      <alignment shrinkToFit="0" vertical="center" wrapText="1"/>
    </xf>
    <xf borderId="16" fillId="10" fontId="15" numFmtId="166" xfId="0" applyAlignment="1" applyBorder="1" applyFont="1" applyNumberFormat="1">
      <alignment horizontal="center" shrinkToFit="0" vertical="center" wrapText="1"/>
    </xf>
    <xf borderId="38" fillId="3" fontId="15" numFmtId="164" xfId="0" applyAlignment="1" applyBorder="1" applyFont="1" applyNumberFormat="1">
      <alignment shrinkToFit="0" vertical="center" wrapText="1"/>
    </xf>
    <xf borderId="38" fillId="10" fontId="15" numFmtId="164" xfId="0" applyAlignment="1" applyBorder="1" applyFont="1" applyNumberFormat="1">
      <alignment shrinkToFit="0" vertical="center" wrapText="1"/>
    </xf>
    <xf borderId="16" fillId="10" fontId="15" numFmtId="169" xfId="0" applyAlignment="1" applyBorder="1" applyFont="1" applyNumberFormat="1">
      <alignment shrinkToFit="0" vertical="center" wrapText="1"/>
    </xf>
    <xf borderId="16" fillId="11" fontId="6" numFmtId="166" xfId="0" applyAlignment="1" applyBorder="1" applyFont="1" applyNumberFormat="1">
      <alignment shrinkToFit="0" vertical="center" wrapText="0"/>
    </xf>
    <xf borderId="11" fillId="0" fontId="13" numFmtId="164" xfId="0" applyAlignment="1" applyBorder="1" applyFont="1" applyNumberFormat="1">
      <alignment shrinkToFit="0" vertical="bottom" wrapText="0"/>
    </xf>
    <xf borderId="16" fillId="0" fontId="15" numFmtId="0" xfId="0" applyAlignment="1" applyBorder="1" applyFont="1">
      <alignment horizontal="center" shrinkToFit="0" vertical="bottom" wrapText="0"/>
    </xf>
    <xf borderId="16" fillId="0" fontId="26" numFmtId="164" xfId="0" applyAlignment="1" applyBorder="1" applyFont="1" applyNumberFormat="1">
      <alignment shrinkToFit="0" vertical="bottom" wrapText="0"/>
    </xf>
    <xf borderId="16" fillId="0" fontId="1" numFmtId="0" xfId="0" applyAlignment="1" applyBorder="1" applyFont="1">
      <alignment horizontal="center" shrinkToFit="0" vertical="bottom" wrapText="0"/>
    </xf>
    <xf borderId="38" fillId="10" fontId="15" numFmtId="164" xfId="0" applyAlignment="1" applyBorder="1" applyFont="1" applyNumberFormat="1">
      <alignment shrinkToFit="0" vertical="center" wrapText="0"/>
    </xf>
    <xf borderId="16" fillId="10" fontId="15" numFmtId="164" xfId="0" applyAlignment="1" applyBorder="1" applyFont="1" applyNumberFormat="1">
      <alignment shrinkToFit="0" vertical="center" wrapText="0"/>
    </xf>
    <xf borderId="19" fillId="10" fontId="15" numFmtId="0" xfId="0" applyAlignment="1" applyBorder="1" applyFont="1">
      <alignment horizontal="center" shrinkToFit="0" vertical="center" wrapText="1"/>
    </xf>
    <xf borderId="16" fillId="3" fontId="24" numFmtId="164" xfId="0" applyAlignment="1" applyBorder="1" applyFont="1" applyNumberFormat="1">
      <alignment shrinkToFit="0" vertical="center" wrapText="1"/>
    </xf>
    <xf borderId="19" fillId="3" fontId="1" numFmtId="164" xfId="0" applyAlignment="1" applyBorder="1" applyFont="1" applyNumberFormat="1">
      <alignment shrinkToFit="0" vertical="center" wrapText="1"/>
    </xf>
    <xf borderId="16" fillId="10" fontId="6" numFmtId="166" xfId="0" applyAlignment="1" applyBorder="1" applyFont="1" applyNumberFormat="1">
      <alignment shrinkToFit="0" vertical="center" wrapText="0"/>
    </xf>
    <xf borderId="16" fillId="10" fontId="15" numFmtId="0" xfId="0" applyAlignment="1" applyBorder="1" applyFont="1">
      <alignment horizontal="center" shrinkToFit="0" vertical="top" wrapText="1"/>
    </xf>
    <xf borderId="19" fillId="10" fontId="1" numFmtId="0" xfId="0" applyAlignment="1" applyBorder="1" applyFont="1">
      <alignment shrinkToFit="0" vertical="bottom" wrapText="0"/>
    </xf>
    <xf borderId="0" fillId="0" fontId="1" numFmtId="0" xfId="0" applyAlignment="1" applyFont="1">
      <alignment horizontal="center" shrinkToFit="0" vertical="center" wrapText="0"/>
    </xf>
    <xf borderId="0" fillId="0" fontId="27" numFmtId="0" xfId="0" applyAlignment="1" applyFon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27" numFmtId="0" xfId="0" applyAlignment="1" applyFont="1">
      <alignment horizontal="left" shrinkToFit="0" vertical="bottom" wrapText="0"/>
    </xf>
    <xf borderId="0" fillId="0" fontId="28" numFmtId="0" xfId="0" applyAlignment="1" applyFont="1">
      <alignment shrinkToFit="0" vertical="bottom" wrapText="0"/>
    </xf>
    <xf borderId="0" fillId="0" fontId="28" numFmtId="0" xfId="0" applyAlignment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52" fillId="9" fontId="15" numFmtId="0" xfId="0" applyAlignment="1" applyBorder="1" applyFont="1">
      <alignment horizontal="center" shrinkToFit="0" vertical="bottom" wrapText="0"/>
    </xf>
    <xf borderId="53" fillId="0" fontId="8" numFmtId="0" xfId="0" applyBorder="1" applyFont="1"/>
    <xf borderId="54" fillId="0" fontId="8" numFmtId="0" xfId="0" applyBorder="1" applyFont="1"/>
    <xf borderId="27" fillId="7" fontId="15" numFmtId="0" xfId="0" applyAlignment="1" applyBorder="1" applyFont="1">
      <alignment horizontal="center" shrinkToFit="0" vertical="center" wrapText="1"/>
    </xf>
    <xf borderId="29" fillId="7" fontId="15" numFmtId="0" xfId="0" applyAlignment="1" applyBorder="1" applyFont="1">
      <alignment horizontal="center" readingOrder="1" shrinkToFit="0" vertical="center" wrapText="1"/>
    </xf>
    <xf borderId="36" fillId="7" fontId="15" numFmtId="0" xfId="0" applyAlignment="1" applyBorder="1" applyFont="1">
      <alignment horizontal="center" readingOrder="1" shrinkToFit="0" vertical="center" wrapText="1"/>
    </xf>
    <xf borderId="16" fillId="3" fontId="15" numFmtId="1" xfId="0" applyAlignment="1" applyBorder="1" applyFont="1" applyNumberFormat="1">
      <alignment shrinkToFit="0" vertical="top" wrapText="0"/>
    </xf>
    <xf borderId="16" fillId="10" fontId="29" numFmtId="166" xfId="0" applyAlignment="1" applyBorder="1" applyFont="1" applyNumberFormat="1">
      <alignment shrinkToFit="0" vertical="center" wrapText="1"/>
    </xf>
    <xf borderId="16" fillId="10" fontId="19" numFmtId="49" xfId="0" applyAlignment="1" applyBorder="1" applyFont="1" applyNumberFormat="1">
      <alignment horizontal="center" shrinkToFit="0" vertical="center" wrapText="1"/>
    </xf>
    <xf borderId="16" fillId="10" fontId="19" numFmtId="0" xfId="0" applyAlignment="1" applyBorder="1" applyFont="1">
      <alignment shrinkToFit="0" vertical="center" wrapText="1"/>
    </xf>
    <xf borderId="16" fillId="10" fontId="19" numFmtId="164" xfId="0" applyAlignment="1" applyBorder="1" applyFont="1" applyNumberFormat="1">
      <alignment horizontal="center" shrinkToFit="0" vertical="bottom" wrapText="0"/>
    </xf>
    <xf borderId="16" fillId="10" fontId="19" numFmtId="164" xfId="0" applyAlignment="1" applyBorder="1" applyFont="1" applyNumberFormat="1">
      <alignment horizontal="center" shrinkToFit="0" vertical="center" wrapText="1"/>
    </xf>
    <xf borderId="16" fillId="10" fontId="19" numFmtId="164" xfId="0" applyAlignment="1" applyBorder="1" applyFont="1" applyNumberFormat="1">
      <alignment horizontal="right" shrinkToFit="0" vertical="center" wrapText="1"/>
    </xf>
    <xf borderId="16" fillId="3" fontId="15" numFmtId="0" xfId="0" applyAlignment="1" applyBorder="1" applyFont="1">
      <alignment horizontal="center" shrinkToFit="0" vertical="bottom" wrapText="0"/>
    </xf>
    <xf borderId="16" fillId="0" fontId="15" numFmtId="164" xfId="0" applyAlignment="1" applyBorder="1" applyFont="1" applyNumberFormat="1">
      <alignment shrinkToFit="0" vertical="center" wrapText="0"/>
    </xf>
    <xf borderId="16" fillId="3" fontId="15" numFmtId="1" xfId="0" applyAlignment="1" applyBorder="1" applyFont="1" applyNumberFormat="1">
      <alignment horizontal="center" shrinkToFit="0" vertical="bottom" wrapText="0"/>
    </xf>
    <xf borderId="16" fillId="11" fontId="14" numFmtId="164" xfId="0" applyAlignment="1" applyBorder="1" applyFont="1" applyNumberFormat="1">
      <alignment horizontal="right" shrinkToFit="0" vertical="center" wrapText="1"/>
    </xf>
    <xf borderId="50" fillId="7" fontId="15" numFmtId="0" xfId="0" applyAlignment="1" applyBorder="1" applyFont="1">
      <alignment horizontal="center" readingOrder="1" shrinkToFit="0" vertical="center" wrapText="1"/>
    </xf>
    <xf borderId="16" fillId="7" fontId="15" numFmtId="0" xfId="0" applyAlignment="1" applyBorder="1" applyFont="1">
      <alignment horizontal="center" readingOrder="1" shrinkToFit="0" vertical="center" wrapText="1"/>
    </xf>
    <xf borderId="16" fillId="7" fontId="15" numFmtId="0" xfId="0" applyAlignment="1" applyBorder="1" applyFont="1">
      <alignment horizontal="right" shrinkToFit="0" vertical="center" wrapText="1"/>
    </xf>
    <xf borderId="16" fillId="6" fontId="15" numFmtId="0" xfId="0" applyAlignment="1" applyBorder="1" applyFont="1">
      <alignment horizontal="center" readingOrder="1" shrinkToFit="0" vertical="center" wrapText="1"/>
    </xf>
    <xf borderId="16" fillId="6" fontId="6" numFmtId="0" xfId="0" applyAlignment="1" applyBorder="1" applyFont="1">
      <alignment shrinkToFit="0" vertical="center" wrapText="1"/>
    </xf>
    <xf borderId="55" fillId="10" fontId="15" numFmtId="0" xfId="0" applyAlignment="1" applyBorder="1" applyFont="1">
      <alignment horizontal="center" shrinkToFit="0" vertical="center" wrapText="1"/>
    </xf>
    <xf borderId="8" fillId="7" fontId="15" numFmtId="0" xfId="0" applyAlignment="1" applyBorder="1" applyFont="1">
      <alignment horizontal="center" readingOrder="1" shrinkToFit="0" vertical="center" wrapText="1"/>
    </xf>
    <xf borderId="36" fillId="2" fontId="15" numFmtId="0" xfId="0" applyAlignment="1" applyBorder="1" applyFont="1">
      <alignment horizontal="center" shrinkToFit="0" vertical="center" wrapText="1"/>
    </xf>
    <xf borderId="16" fillId="10" fontId="15" numFmtId="1" xfId="0" applyAlignment="1" applyBorder="1" applyFont="1" applyNumberFormat="1">
      <alignment shrinkToFit="0" vertical="top" wrapText="0"/>
    </xf>
    <xf borderId="55" fillId="10" fontId="19" numFmtId="0" xfId="0" applyAlignment="1" applyBorder="1" applyFont="1">
      <alignment horizontal="center" shrinkToFit="0" vertical="center" wrapText="1"/>
    </xf>
    <xf borderId="56" fillId="10" fontId="29" numFmtId="166" xfId="0" applyAlignment="1" applyBorder="1" applyFont="1" applyNumberFormat="1">
      <alignment shrinkToFit="0" vertical="center" wrapText="1"/>
    </xf>
    <xf borderId="55" fillId="10" fontId="19" numFmtId="164" xfId="0" applyAlignment="1" applyBorder="1" applyFont="1" applyNumberFormat="1">
      <alignment shrinkToFit="0" vertical="center" wrapText="0"/>
    </xf>
    <xf borderId="16" fillId="3" fontId="6" numFmtId="0" xfId="0" applyAlignment="1" applyBorder="1" applyFont="1">
      <alignment shrinkToFit="0" vertical="center" wrapText="0"/>
    </xf>
    <xf borderId="16" fillId="0" fontId="15" numFmtId="0" xfId="0" applyAlignment="1" applyBorder="1" applyFont="1">
      <alignment shrinkToFit="0" vertical="bottom" wrapText="0"/>
    </xf>
    <xf borderId="16" fillId="2" fontId="15" numFmtId="0" xfId="0" applyAlignment="1" applyBorder="1" applyFont="1">
      <alignment shrinkToFit="0" vertical="bottom" wrapText="0"/>
    </xf>
    <xf borderId="16" fillId="2" fontId="15" numFmtId="164" xfId="0" applyAlignment="1" applyBorder="1" applyFont="1" applyNumberFormat="1">
      <alignment shrinkToFit="0" vertical="bottom" wrapText="0"/>
    </xf>
    <xf borderId="16" fillId="0" fontId="15" numFmtId="1" xfId="0" applyAlignment="1" applyBorder="1" applyFont="1" applyNumberFormat="1">
      <alignment shrinkToFit="0" vertical="top" wrapText="0"/>
    </xf>
    <xf borderId="16" fillId="0" fontId="6" numFmtId="0" xfId="0" applyAlignment="1" applyBorder="1" applyFont="1">
      <alignment shrinkToFit="0" vertical="center" wrapText="0"/>
    </xf>
    <xf borderId="31" fillId="0" fontId="15" numFmtId="0" xfId="0" applyAlignment="1" applyBorder="1" applyFont="1">
      <alignment horizontal="center" shrinkToFit="0" vertical="center" wrapText="1"/>
    </xf>
    <xf borderId="56" fillId="3" fontId="15" numFmtId="1" xfId="0" applyAlignment="1" applyBorder="1" applyFont="1" applyNumberFormat="1">
      <alignment horizontal="center" shrinkToFit="0" vertical="bottom" wrapText="0"/>
    </xf>
    <xf borderId="16" fillId="3" fontId="1" numFmtId="0" xfId="0" applyAlignment="1" applyBorder="1" applyFont="1">
      <alignment horizontal="center" shrinkToFit="0" vertical="center" wrapText="0"/>
    </xf>
    <xf borderId="16" fillId="3" fontId="1" numFmtId="0" xfId="0" applyAlignment="1" applyBorder="1" applyFont="1">
      <alignment horizontal="right" shrinkToFit="0" vertical="center" wrapText="1"/>
    </xf>
    <xf borderId="16" fillId="3" fontId="2" numFmtId="0" xfId="0" applyAlignment="1" applyBorder="1" applyFont="1">
      <alignment shrinkToFit="0" vertical="center" wrapText="1"/>
    </xf>
    <xf borderId="16" fillId="2" fontId="12" numFmtId="0" xfId="0" applyAlignment="1" applyBorder="1" applyFont="1">
      <alignment horizontal="center" shrinkToFit="0" vertical="center" wrapText="1"/>
    </xf>
    <xf borderId="57" fillId="0" fontId="30" numFmtId="0" xfId="0" applyAlignment="1" applyBorder="1" applyFont="1">
      <alignment shrinkToFit="0" vertical="bottom" wrapText="1"/>
    </xf>
    <xf borderId="58" fillId="0" fontId="30" numFmtId="0" xfId="0" applyAlignment="1" applyBorder="1" applyFont="1">
      <alignment shrinkToFit="0" vertical="bottom" wrapText="0"/>
    </xf>
    <xf borderId="34" fillId="0" fontId="1" numFmtId="0" xfId="0" applyAlignment="1" applyBorder="1" applyFont="1">
      <alignment shrinkToFit="0" vertical="bottom" wrapText="0"/>
    </xf>
    <xf borderId="34" fillId="0" fontId="1" numFmtId="164" xfId="0" applyAlignment="1" applyBorder="1" applyFont="1" applyNumberFormat="1">
      <alignment shrinkToFit="0" vertical="bottom" wrapText="0"/>
    </xf>
    <xf borderId="27" fillId="0" fontId="1" numFmtId="164" xfId="0" applyAlignment="1" applyBorder="1" applyFont="1" applyNumberFormat="1">
      <alignment shrinkToFit="0" vertical="bottom" wrapText="0"/>
    </xf>
    <xf borderId="57" fillId="0" fontId="30" numFmtId="0" xfId="0" applyAlignment="1" applyBorder="1" applyFont="1">
      <alignment shrinkToFit="0" vertical="bottom" wrapText="0"/>
    </xf>
    <xf borderId="58" fillId="0" fontId="30" numFmtId="164" xfId="0" applyAlignment="1" applyBorder="1" applyFont="1" applyNumberFormat="1">
      <alignment shrinkToFit="0" vertical="bottom" wrapText="0"/>
    </xf>
    <xf borderId="1" fillId="2" fontId="1" numFmtId="0" xfId="0" applyAlignment="1" applyBorder="1" applyFont="1">
      <alignment horizontal="center" shrinkToFit="0" vertical="bottom" wrapText="1"/>
    </xf>
    <xf borderId="16" fillId="15" fontId="1" numFmtId="0" xfId="0" applyAlignment="1" applyBorder="1" applyFill="1" applyFont="1">
      <alignment horizontal="center" shrinkToFit="0" vertical="bottom" wrapText="1"/>
    </xf>
    <xf borderId="16" fillId="15" fontId="1" numFmtId="0" xfId="0" applyAlignment="1" applyBorder="1" applyFont="1">
      <alignment horizontal="center" shrinkToFit="0" vertical="bottom" wrapText="0"/>
    </xf>
    <xf borderId="16" fillId="0" fontId="1" numFmtId="164" xfId="0" applyAlignment="1" applyBorder="1" applyFont="1" applyNumberFormat="1">
      <alignment horizontal="left" shrinkToFit="0" vertical="center" wrapText="0"/>
    </xf>
    <xf borderId="16" fillId="2" fontId="1" numFmtId="0" xfId="0" applyAlignment="1" applyBorder="1" applyFont="1">
      <alignment horizontal="center" shrinkToFit="0" vertical="bottom" wrapText="1"/>
    </xf>
    <xf borderId="16" fillId="0" fontId="1" numFmtId="164" xfId="0" applyAlignment="1" applyBorder="1" applyFont="1" applyNumberFormat="1">
      <alignment shrinkToFit="0" vertical="bottom" wrapText="1"/>
    </xf>
    <xf borderId="16" fillId="0" fontId="1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0</xdr:row>
      <xdr:rowOff>0</xdr:rowOff>
    </xdr:from>
    <xdr:ext cx="2981325" cy="16859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7.86"/>
    <col customWidth="1" min="8" max="8" width="4.43"/>
    <col customWidth="1" min="9" max="9" width="4.14"/>
    <col customWidth="1" min="10" max="10" width="13.71"/>
    <col customWidth="1" min="11" max="11" width="10.0"/>
    <col customWidth="1" min="12" max="12" width="15.14"/>
    <col customWidth="1" min="13" max="13" width="5.71"/>
    <col customWidth="1" min="14" max="14" width="47.57"/>
    <col customWidth="1" min="15" max="15" width="17.0"/>
    <col customWidth="1" min="16" max="16" width="16.71"/>
    <col customWidth="1" min="17" max="17" width="12.71"/>
    <col customWidth="1" min="18" max="18" width="23.0"/>
    <col customWidth="1" min="19" max="19" width="16.0"/>
    <col customWidth="1" min="20" max="20" width="57.29"/>
    <col customWidth="1" min="21" max="21" width="18.29"/>
    <col customWidth="1" min="22" max="22" width="14.14"/>
    <col customWidth="1" min="23" max="23" width="24.71"/>
    <col customWidth="1" min="24" max="24" width="15.0"/>
    <col customWidth="1" min="25" max="25" width="21.86"/>
    <col customWidth="1" min="26" max="26" width="6.0"/>
    <col customWidth="1" min="27" max="27" width="19.14"/>
    <col customWidth="1" min="28" max="28" width="6.0"/>
    <col customWidth="1" min="29" max="29" width="19.14"/>
    <col customWidth="1" min="30" max="30" width="6.0"/>
    <col customWidth="1" min="31" max="31" width="19.14"/>
    <col customWidth="1" min="32" max="32" width="6.0"/>
    <col customWidth="1" min="33" max="33" width="20.86"/>
    <col customWidth="1" min="34" max="34" width="5.43"/>
    <col customWidth="1" min="35" max="35" width="19.14"/>
    <col customWidth="1" min="36" max="36" width="6.0"/>
    <col customWidth="1" min="37" max="37" width="19.14"/>
    <col customWidth="1" min="38" max="38" width="6.0"/>
    <col customWidth="1" min="39" max="39" width="19.14"/>
    <col customWidth="1" min="40" max="40" width="6.0"/>
    <col customWidth="1" min="41" max="41" width="20.86"/>
    <col customWidth="1" min="42" max="42" width="6.0"/>
    <col customWidth="1" min="43" max="43" width="19.14"/>
    <col customWidth="1" min="44" max="44" width="6.0"/>
    <col customWidth="1" min="45" max="45" width="19.14"/>
    <col customWidth="1" min="46" max="46" width="6.0"/>
    <col customWidth="1" min="47" max="47" width="19.14"/>
    <col customWidth="1" min="48" max="48" width="6.0"/>
    <col customWidth="1" min="49" max="49" width="20.86"/>
    <col customWidth="1" min="50" max="50" width="6.0"/>
    <col customWidth="1" min="51" max="51" width="20.86"/>
    <col customWidth="1" min="52" max="52" width="6.0"/>
    <col customWidth="1" min="53" max="53" width="19.14"/>
    <col customWidth="1" min="54" max="54" width="6.0"/>
    <col customWidth="1" min="55" max="55" width="19.14"/>
    <col customWidth="1" min="56" max="56" width="6.0"/>
    <col customWidth="1" min="57" max="57" width="20.86"/>
    <col customWidth="1" min="58" max="58" width="6.0"/>
    <col customWidth="1" min="59" max="59" width="26.43"/>
    <col customWidth="1" min="60" max="60" width="18.29"/>
    <col customWidth="1" min="61" max="61" width="25.14"/>
    <col customWidth="1" min="62" max="62" width="16.86"/>
    <col customWidth="1" min="63" max="63" width="20.57"/>
    <col customWidth="1" min="64" max="64" width="11.57"/>
    <col customWidth="1" min="65" max="65" width="20.57"/>
    <col customWidth="1" min="66" max="74" width="11.57"/>
  </cols>
  <sheetData>
    <row r="1" ht="14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2"/>
      <c r="Q1" s="4"/>
      <c r="R1" s="2"/>
      <c r="S1" s="3"/>
      <c r="T1" s="5"/>
      <c r="U1" s="3"/>
      <c r="AF1" s="6"/>
      <c r="AG1" s="6"/>
      <c r="AN1" s="6"/>
      <c r="AO1" s="6"/>
      <c r="AV1" s="6"/>
      <c r="AW1" s="6"/>
      <c r="BD1" s="6"/>
      <c r="BE1" s="6"/>
    </row>
    <row r="2" ht="14.25" customHeight="1">
      <c r="B2" s="1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8"/>
      <c r="Q2" s="9"/>
      <c r="R2" s="8"/>
      <c r="S2" s="8"/>
      <c r="T2" s="10"/>
      <c r="U2" s="8"/>
      <c r="AF2" s="6"/>
      <c r="AG2" s="6"/>
      <c r="AN2" s="6"/>
      <c r="AO2" s="6"/>
      <c r="AV2" s="6"/>
      <c r="AW2" s="6"/>
      <c r="BD2" s="6"/>
      <c r="BE2" s="6"/>
    </row>
    <row r="3" ht="14.25" customHeight="1">
      <c r="B3" s="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8"/>
      <c r="P3" s="8"/>
      <c r="Q3" s="9"/>
      <c r="R3" s="8"/>
      <c r="S3" s="8"/>
      <c r="T3" s="10"/>
      <c r="U3" s="8"/>
      <c r="AF3" s="6"/>
      <c r="AG3" s="6"/>
      <c r="AN3" s="6"/>
      <c r="AO3" s="6"/>
      <c r="AV3" s="6"/>
      <c r="AW3" s="6"/>
      <c r="BD3" s="6"/>
      <c r="BE3" s="6"/>
    </row>
    <row r="4" ht="18.0" customHeight="1">
      <c r="B4" s="1"/>
      <c r="C4" s="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12"/>
      <c r="P4" s="12"/>
      <c r="Q4" s="13"/>
      <c r="R4" s="12"/>
      <c r="S4" s="12"/>
      <c r="T4" s="14"/>
      <c r="U4" s="12"/>
      <c r="V4" s="12"/>
      <c r="W4" s="12"/>
      <c r="AF4" s="6"/>
      <c r="AG4" s="6"/>
      <c r="AN4" s="6"/>
      <c r="AO4" s="6"/>
      <c r="AV4" s="6"/>
      <c r="AW4" s="6"/>
      <c r="BD4" s="6"/>
      <c r="BE4" s="6"/>
    </row>
    <row r="5" ht="18.0" customHeight="1">
      <c r="B5" s="1"/>
      <c r="C5" s="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2"/>
      <c r="Q5" s="13"/>
      <c r="R5" s="12"/>
      <c r="S5" s="12"/>
      <c r="T5" s="14"/>
      <c r="U5" s="12"/>
      <c r="V5" s="12"/>
      <c r="W5" s="12"/>
      <c r="AF5" s="6"/>
      <c r="AG5" s="6"/>
      <c r="AN5" s="6"/>
      <c r="AO5" s="6"/>
      <c r="AV5" s="6"/>
      <c r="AW5" s="6"/>
      <c r="BD5" s="6"/>
      <c r="BE5" s="6"/>
    </row>
    <row r="6" ht="14.25" customHeight="1">
      <c r="A6" s="15"/>
      <c r="B6" s="16" t="s">
        <v>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8"/>
      <c r="N6" s="19"/>
      <c r="O6" s="19"/>
      <c r="P6" s="19"/>
      <c r="Q6" s="20"/>
      <c r="R6" s="19"/>
      <c r="S6" s="19"/>
      <c r="T6" s="21"/>
      <c r="U6" s="19"/>
      <c r="V6" s="19"/>
      <c r="W6" s="19"/>
      <c r="AF6" s="6"/>
      <c r="AG6" s="6"/>
      <c r="AN6" s="6"/>
      <c r="AO6" s="6"/>
      <c r="AV6" s="6"/>
      <c r="AW6" s="6"/>
      <c r="BD6" s="6"/>
      <c r="BE6" s="6"/>
    </row>
    <row r="7" ht="33.75" customHeight="1">
      <c r="A7" s="15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/>
      <c r="O7" s="26"/>
      <c r="P7" s="25"/>
      <c r="Q7" s="27"/>
      <c r="R7" s="25"/>
      <c r="S7" s="26"/>
      <c r="T7" s="28"/>
      <c r="U7" s="26"/>
      <c r="V7" s="25"/>
      <c r="W7" s="25"/>
      <c r="AF7" s="6"/>
      <c r="AG7" s="6"/>
      <c r="AN7" s="6"/>
      <c r="AO7" s="6"/>
      <c r="AV7" s="6"/>
      <c r="AW7" s="6"/>
      <c r="BD7" s="6"/>
      <c r="BE7" s="6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9"/>
      <c r="O8" s="3"/>
      <c r="P8" s="2"/>
      <c r="Q8" s="4"/>
      <c r="R8" s="2"/>
      <c r="S8" s="3"/>
      <c r="T8" s="5"/>
      <c r="U8" s="3"/>
      <c r="V8" s="2"/>
      <c r="W8" s="2"/>
      <c r="AF8" s="6"/>
      <c r="AG8" s="6"/>
      <c r="AN8" s="6"/>
      <c r="AO8" s="6"/>
      <c r="AV8" s="6"/>
      <c r="AW8" s="6"/>
      <c r="BD8" s="6"/>
      <c r="BE8" s="6"/>
    </row>
    <row r="9" ht="15.75" customHeight="1">
      <c r="A9" s="30" t="s">
        <v>1</v>
      </c>
      <c r="B9" s="31"/>
      <c r="C9" s="32" t="s">
        <v>2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AF9" s="6"/>
      <c r="AG9" s="6"/>
      <c r="AN9" s="6"/>
      <c r="AO9" s="6"/>
      <c r="AV9" s="6"/>
      <c r="AW9" s="6"/>
      <c r="BD9" s="6"/>
      <c r="BE9" s="6"/>
    </row>
    <row r="10" ht="15.75" customHeight="1">
      <c r="A10" s="35" t="s">
        <v>3</v>
      </c>
      <c r="B10" s="34"/>
      <c r="C10" s="32" t="s">
        <v>4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4"/>
      <c r="AF10" s="6"/>
      <c r="AG10" s="6"/>
      <c r="AN10" s="6"/>
      <c r="AO10" s="6"/>
      <c r="AV10" s="6"/>
      <c r="AW10" s="6"/>
      <c r="BD10" s="6"/>
      <c r="BE10" s="6"/>
    </row>
    <row r="11" ht="48.0" customHeight="1">
      <c r="A11" s="36" t="s">
        <v>5</v>
      </c>
      <c r="B11" s="34"/>
      <c r="C11" s="37" t="s">
        <v>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38"/>
      <c r="AF11" s="6"/>
      <c r="AG11" s="6"/>
      <c r="AN11" s="6"/>
      <c r="AO11" s="6"/>
      <c r="AV11" s="6"/>
      <c r="AW11" s="6"/>
      <c r="BD11" s="6"/>
      <c r="BE11" s="6"/>
    </row>
    <row r="12" ht="46.5" customHeight="1">
      <c r="A12" s="36" t="s">
        <v>7</v>
      </c>
      <c r="B12" s="34"/>
      <c r="C12" s="37" t="s">
        <v>8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39"/>
      <c r="AF12" s="6"/>
      <c r="AG12" s="6"/>
      <c r="AN12" s="6"/>
      <c r="AO12" s="6"/>
      <c r="AV12" s="6"/>
      <c r="AW12" s="6"/>
      <c r="BD12" s="6"/>
      <c r="BE12" s="6"/>
    </row>
    <row r="13" ht="33.0" customHeight="1">
      <c r="A13" s="35" t="s">
        <v>9</v>
      </c>
      <c r="B13" s="34"/>
      <c r="C13" s="37" t="s">
        <v>10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4"/>
      <c r="X13" s="39"/>
      <c r="AF13" s="6"/>
      <c r="AG13" s="6"/>
      <c r="AN13" s="6"/>
      <c r="AO13" s="6"/>
      <c r="AV13" s="6"/>
      <c r="AW13" s="6"/>
      <c r="BD13" s="6"/>
      <c r="BE13" s="6"/>
    </row>
    <row r="14" ht="31.5" customHeight="1">
      <c r="A14" s="40" t="s">
        <v>11</v>
      </c>
      <c r="B14" s="34"/>
      <c r="C14" s="37" t="s">
        <v>12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39"/>
      <c r="AF14" s="6"/>
      <c r="AG14" s="6"/>
      <c r="AN14" s="6"/>
      <c r="AO14" s="6"/>
      <c r="AV14" s="6"/>
      <c r="AW14" s="6"/>
      <c r="BD14" s="6"/>
      <c r="BE14" s="6"/>
    </row>
    <row r="15" ht="31.5" customHeight="1">
      <c r="A15" s="40" t="s">
        <v>13</v>
      </c>
      <c r="B15" s="34"/>
      <c r="C15" s="41" t="s">
        <v>14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4"/>
      <c r="X15" s="42"/>
      <c r="AF15" s="6"/>
      <c r="AG15" s="6"/>
      <c r="AN15" s="6"/>
      <c r="AO15" s="6"/>
      <c r="AV15" s="6"/>
      <c r="AW15" s="6"/>
      <c r="BD15" s="6"/>
      <c r="BE15" s="6"/>
    </row>
    <row r="16" ht="31.5" customHeight="1">
      <c r="A16" s="43" t="s">
        <v>15</v>
      </c>
      <c r="B16" s="44"/>
      <c r="C16" s="45" t="s">
        <v>16</v>
      </c>
      <c r="D16" s="37" t="s">
        <v>17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4"/>
      <c r="X16" s="46"/>
      <c r="AF16" s="6"/>
      <c r="AG16" s="6"/>
      <c r="AN16" s="6"/>
      <c r="AO16" s="6"/>
      <c r="AV16" s="6"/>
      <c r="AW16" s="6"/>
      <c r="BD16" s="6"/>
      <c r="BE16" s="6"/>
    </row>
    <row r="17" ht="15.75" customHeight="1">
      <c r="A17" s="47"/>
      <c r="B17" s="48"/>
      <c r="C17" s="45" t="s">
        <v>18</v>
      </c>
      <c r="D17" s="32" t="s">
        <v>19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46"/>
      <c r="AF17" s="6"/>
      <c r="AG17" s="6"/>
      <c r="AN17" s="6"/>
      <c r="AO17" s="6"/>
      <c r="AV17" s="6"/>
      <c r="AW17" s="6"/>
      <c r="BD17" s="6"/>
      <c r="BE17" s="6"/>
    </row>
    <row r="18" ht="47.25" customHeight="1">
      <c r="A18" s="43" t="s">
        <v>20</v>
      </c>
      <c r="B18" s="44"/>
      <c r="C18" s="49" t="s">
        <v>21</v>
      </c>
      <c r="D18" s="32" t="s">
        <v>22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4"/>
      <c r="X18" s="46"/>
      <c r="Y18" s="46"/>
      <c r="Z18" s="46"/>
      <c r="AA18" s="46"/>
      <c r="AB18" s="46"/>
      <c r="AC18" s="46"/>
      <c r="AD18" s="46"/>
      <c r="AE18" s="46"/>
      <c r="AF18" s="50"/>
      <c r="AG18" s="50"/>
      <c r="AH18" s="46"/>
      <c r="AI18" s="46"/>
      <c r="AJ18" s="46"/>
      <c r="AK18" s="46"/>
      <c r="AL18" s="46"/>
      <c r="AM18" s="46"/>
      <c r="AN18" s="50"/>
      <c r="AO18" s="50"/>
      <c r="AP18" s="46"/>
      <c r="AQ18" s="46"/>
      <c r="AR18" s="46"/>
      <c r="AS18" s="46"/>
      <c r="AT18" s="46"/>
      <c r="AU18" s="46"/>
      <c r="AV18" s="50"/>
      <c r="AW18" s="50"/>
      <c r="AX18" s="46"/>
      <c r="AY18" s="46"/>
      <c r="AZ18" s="46"/>
      <c r="BA18" s="46"/>
      <c r="BB18" s="46"/>
      <c r="BC18" s="46"/>
      <c r="BD18" s="50"/>
      <c r="BE18" s="50"/>
      <c r="BF18" s="46"/>
      <c r="BG18" s="46"/>
      <c r="BH18" s="46"/>
      <c r="BI18" s="46"/>
      <c r="BJ18" s="46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ht="15.75" customHeight="1">
      <c r="A19" s="51"/>
      <c r="B19" s="52"/>
      <c r="C19" s="49" t="s">
        <v>23</v>
      </c>
      <c r="D19" s="32" t="s">
        <v>24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46"/>
      <c r="Y19" s="46"/>
      <c r="Z19" s="46"/>
      <c r="AA19" s="46"/>
      <c r="AB19" s="46"/>
      <c r="AC19" s="46"/>
      <c r="AD19" s="46"/>
      <c r="AE19" s="46"/>
      <c r="AF19" s="50"/>
      <c r="AG19" s="50"/>
      <c r="AH19" s="46"/>
      <c r="AI19" s="46"/>
      <c r="AJ19" s="46"/>
      <c r="AK19" s="46"/>
      <c r="AL19" s="46"/>
      <c r="AM19" s="46"/>
      <c r="AN19" s="50"/>
      <c r="AO19" s="50"/>
      <c r="AP19" s="46"/>
      <c r="AQ19" s="46"/>
      <c r="AR19" s="46"/>
      <c r="AS19" s="46"/>
      <c r="AT19" s="46"/>
      <c r="AU19" s="46"/>
      <c r="AV19" s="50"/>
      <c r="AW19" s="50"/>
      <c r="AX19" s="46"/>
      <c r="AY19" s="46"/>
      <c r="AZ19" s="46"/>
      <c r="BA19" s="46"/>
      <c r="BB19" s="46"/>
      <c r="BC19" s="46"/>
      <c r="BD19" s="50"/>
      <c r="BE19" s="50"/>
      <c r="BF19" s="46"/>
      <c r="BG19" s="46"/>
      <c r="BH19" s="46"/>
      <c r="BI19" s="46"/>
      <c r="BJ19" s="46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ht="15.75" customHeight="1">
      <c r="A20" s="51"/>
      <c r="B20" s="52"/>
      <c r="C20" s="53" t="s">
        <v>16</v>
      </c>
      <c r="D20" s="54" t="s">
        <v>25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4"/>
      <c r="X20" s="55"/>
      <c r="Y20" s="55"/>
      <c r="Z20" s="55"/>
      <c r="AA20" s="55"/>
      <c r="AB20" s="55"/>
      <c r="AC20" s="55"/>
      <c r="AD20" s="55"/>
      <c r="AE20" s="55"/>
      <c r="AF20" s="56"/>
      <c r="AG20" s="56"/>
      <c r="AH20" s="55"/>
      <c r="AI20" s="55"/>
      <c r="AJ20" s="57"/>
      <c r="AK20" s="57"/>
      <c r="AL20" s="55"/>
      <c r="AM20" s="55"/>
      <c r="AN20" s="56"/>
      <c r="AO20" s="56"/>
      <c r="AP20" s="55"/>
      <c r="AQ20" s="55"/>
      <c r="AR20" s="55"/>
      <c r="AS20" s="57"/>
      <c r="AT20" s="55"/>
      <c r="AU20" s="55"/>
      <c r="AV20" s="56"/>
      <c r="AW20" s="56"/>
      <c r="AX20" s="55"/>
      <c r="AY20" s="55"/>
      <c r="AZ20" s="55"/>
      <c r="BA20" s="55"/>
      <c r="BB20" s="55"/>
      <c r="BC20" s="55"/>
      <c r="BD20" s="56"/>
      <c r="BE20" s="56"/>
      <c r="BF20" s="55"/>
      <c r="BG20" s="57"/>
      <c r="BH20" s="55"/>
      <c r="BI20" s="55"/>
      <c r="BJ20" s="55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ht="15.75" customHeight="1">
      <c r="A21" s="51"/>
      <c r="B21" s="52"/>
      <c r="C21" s="53" t="s">
        <v>26</v>
      </c>
      <c r="D21" s="54" t="s">
        <v>27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4"/>
      <c r="X21" s="55"/>
      <c r="Y21" s="55"/>
      <c r="Z21" s="55"/>
      <c r="AA21" s="57"/>
      <c r="AB21" s="55"/>
      <c r="AC21" s="55"/>
      <c r="AD21" s="55"/>
      <c r="AE21" s="55"/>
      <c r="AF21" s="56"/>
      <c r="AG21" s="58"/>
      <c r="AH21" s="57">
        <f>AG27+AO27+AW27+BE27</f>
        <v>235180182</v>
      </c>
      <c r="AI21" s="55"/>
      <c r="AJ21" s="55"/>
      <c r="AK21" s="55"/>
      <c r="AL21" s="55"/>
      <c r="AM21" s="55"/>
      <c r="AN21" s="56"/>
      <c r="AO21" s="56"/>
      <c r="AP21" s="55"/>
      <c r="AQ21" s="57"/>
      <c r="AR21" s="57"/>
      <c r="AS21" s="55"/>
      <c r="AT21" s="55"/>
      <c r="AU21" s="55"/>
      <c r="AV21" s="56"/>
      <c r="AW21" s="56"/>
      <c r="AX21" s="55"/>
      <c r="AY21" s="55"/>
      <c r="AZ21" s="55"/>
      <c r="BA21" s="55"/>
      <c r="BB21" s="55"/>
      <c r="BC21" s="55"/>
      <c r="BD21" s="56"/>
      <c r="BE21" s="56"/>
      <c r="BF21" s="57"/>
      <c r="BG21" s="55"/>
      <c r="BH21" s="55"/>
      <c r="BI21" s="55"/>
      <c r="BJ21" s="55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ht="15.75" customHeight="1">
      <c r="A22" s="47"/>
      <c r="B22" s="48"/>
      <c r="C22" s="53" t="s">
        <v>28</v>
      </c>
      <c r="D22" s="59" t="s">
        <v>29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4"/>
      <c r="X22" s="60"/>
      <c r="Y22" s="60"/>
      <c r="Z22" s="60"/>
      <c r="AA22" s="60"/>
      <c r="AB22" s="60"/>
      <c r="AC22" s="60"/>
      <c r="AD22" s="60"/>
      <c r="AE22" s="60"/>
      <c r="AF22" s="61"/>
      <c r="AG22" s="61"/>
      <c r="AH22" s="60"/>
      <c r="AI22" s="60"/>
      <c r="AJ22" s="60"/>
      <c r="AK22" s="60"/>
      <c r="AL22" s="60"/>
      <c r="AM22" s="60"/>
      <c r="AN22" s="61"/>
      <c r="AO22" s="61"/>
      <c r="AP22" s="60"/>
      <c r="AQ22" s="60"/>
      <c r="AR22" s="62"/>
      <c r="AS22" s="60"/>
      <c r="AT22" s="60"/>
      <c r="AU22" s="60"/>
      <c r="AV22" s="61"/>
      <c r="AW22" s="61"/>
      <c r="AX22" s="60"/>
      <c r="AY22" s="60"/>
      <c r="AZ22" s="60"/>
      <c r="BA22" s="60"/>
      <c r="BB22" s="60"/>
      <c r="BC22" s="60"/>
      <c r="BD22" s="61"/>
      <c r="BE22" s="61"/>
      <c r="BF22" s="60"/>
      <c r="BG22" s="60"/>
      <c r="BH22" s="60"/>
      <c r="BI22" s="60"/>
      <c r="BJ22" s="60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ht="26.25" customHeight="1">
      <c r="A23" s="63" t="s">
        <v>30</v>
      </c>
      <c r="B23" s="64"/>
      <c r="C23" s="64"/>
      <c r="D23" s="64"/>
      <c r="E23" s="64"/>
      <c r="F23" s="64"/>
      <c r="G23" s="44"/>
      <c r="H23" s="65" t="s">
        <v>31</v>
      </c>
      <c r="I23" s="64"/>
      <c r="J23" s="64"/>
      <c r="K23" s="64"/>
      <c r="L23" s="66"/>
      <c r="M23" s="67" t="s">
        <v>32</v>
      </c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8"/>
      <c r="AG23" s="68"/>
      <c r="AH23" s="67"/>
      <c r="AI23" s="67"/>
      <c r="AJ23" s="67"/>
      <c r="AK23" s="67"/>
      <c r="AL23" s="67"/>
      <c r="AM23" s="67"/>
      <c r="AN23" s="68"/>
      <c r="AO23" s="68"/>
      <c r="AP23" s="67"/>
      <c r="AQ23" s="67"/>
      <c r="AR23" s="67"/>
      <c r="AS23" s="67"/>
      <c r="AT23" s="67"/>
      <c r="AU23" s="67"/>
      <c r="AV23" s="68"/>
      <c r="AW23" s="68"/>
      <c r="AX23" s="67"/>
      <c r="AY23" s="67"/>
      <c r="AZ23" s="67"/>
      <c r="BA23" s="67"/>
      <c r="BB23" s="67"/>
      <c r="BC23" s="67"/>
      <c r="BD23" s="68"/>
      <c r="BE23" s="68"/>
      <c r="BF23" s="67"/>
      <c r="BG23" s="67"/>
      <c r="BH23" s="69" t="s">
        <v>33</v>
      </c>
      <c r="BI23" s="64"/>
      <c r="BJ23" s="64"/>
      <c r="BK23" s="64"/>
      <c r="BL23" s="64"/>
      <c r="BM23" s="44"/>
      <c r="BN23" s="2"/>
      <c r="BO23" s="2"/>
      <c r="BP23" s="70"/>
      <c r="BQ23" s="2"/>
      <c r="BR23" s="2"/>
      <c r="BS23" s="2"/>
      <c r="BT23" s="2"/>
      <c r="BU23" s="2"/>
      <c r="BV23" s="2"/>
    </row>
    <row r="24" ht="30.0" customHeight="1">
      <c r="A24" s="47"/>
      <c r="B24" s="71"/>
      <c r="C24" s="71"/>
      <c r="D24" s="71"/>
      <c r="E24" s="71"/>
      <c r="F24" s="71"/>
      <c r="G24" s="48"/>
      <c r="H24" s="72"/>
      <c r="I24" s="23"/>
      <c r="J24" s="23"/>
      <c r="K24" s="23"/>
      <c r="L24" s="24"/>
      <c r="M24" s="73" t="s">
        <v>34</v>
      </c>
      <c r="N24" s="74" t="s">
        <v>35</v>
      </c>
      <c r="O24" s="74" t="s">
        <v>36</v>
      </c>
      <c r="P24" s="74" t="s">
        <v>37</v>
      </c>
      <c r="Q24" s="75" t="s">
        <v>38</v>
      </c>
      <c r="R24" s="74" t="s">
        <v>39</v>
      </c>
      <c r="S24" s="76" t="s">
        <v>40</v>
      </c>
      <c r="T24" s="77" t="s">
        <v>41</v>
      </c>
      <c r="U24" s="78" t="s">
        <v>42</v>
      </c>
      <c r="V24" s="76" t="s">
        <v>43</v>
      </c>
      <c r="W24" s="76" t="s">
        <v>44</v>
      </c>
      <c r="X24" s="74" t="s">
        <v>45</v>
      </c>
      <c r="Y24" s="74" t="s">
        <v>46</v>
      </c>
      <c r="Z24" s="79" t="s">
        <v>47</v>
      </c>
      <c r="AA24" s="80"/>
      <c r="AB24" s="81" t="s">
        <v>48</v>
      </c>
      <c r="AC24" s="80"/>
      <c r="AD24" s="81" t="s">
        <v>49</v>
      </c>
      <c r="AE24" s="80"/>
      <c r="AF24" s="82" t="s">
        <v>50</v>
      </c>
      <c r="AG24" s="80"/>
      <c r="AH24" s="81" t="s">
        <v>51</v>
      </c>
      <c r="AI24" s="80"/>
      <c r="AJ24" s="81" t="s">
        <v>52</v>
      </c>
      <c r="AK24" s="80"/>
      <c r="AL24" s="81" t="s">
        <v>53</v>
      </c>
      <c r="AM24" s="80"/>
      <c r="AN24" s="82" t="s">
        <v>54</v>
      </c>
      <c r="AO24" s="80"/>
      <c r="AP24" s="81" t="s">
        <v>55</v>
      </c>
      <c r="AQ24" s="80"/>
      <c r="AR24" s="81" t="s">
        <v>56</v>
      </c>
      <c r="AS24" s="80"/>
      <c r="AT24" s="81" t="s">
        <v>57</v>
      </c>
      <c r="AU24" s="80"/>
      <c r="AV24" s="82" t="s">
        <v>58</v>
      </c>
      <c r="AW24" s="80"/>
      <c r="AX24" s="81" t="s">
        <v>59</v>
      </c>
      <c r="AY24" s="80"/>
      <c r="AZ24" s="81" t="s">
        <v>60</v>
      </c>
      <c r="BA24" s="80"/>
      <c r="BB24" s="81" t="s">
        <v>61</v>
      </c>
      <c r="BC24" s="80"/>
      <c r="BD24" s="82" t="s">
        <v>62</v>
      </c>
      <c r="BE24" s="80"/>
      <c r="BF24" s="83" t="s">
        <v>63</v>
      </c>
      <c r="BG24" s="44"/>
      <c r="BH24" s="47"/>
      <c r="BI24" s="71"/>
      <c r="BJ24" s="71"/>
      <c r="BK24" s="71"/>
      <c r="BL24" s="71"/>
      <c r="BM24" s="48"/>
      <c r="BN24" s="2"/>
      <c r="BO24" s="2"/>
      <c r="BP24" s="2"/>
      <c r="BQ24" s="2"/>
      <c r="BR24" s="2"/>
      <c r="BS24" s="2"/>
      <c r="BT24" s="2"/>
      <c r="BU24" s="2"/>
      <c r="BV24" s="2"/>
    </row>
    <row r="25" ht="48.75" customHeight="1">
      <c r="A25" s="84" t="s">
        <v>64</v>
      </c>
      <c r="B25" s="84" t="s">
        <v>65</v>
      </c>
      <c r="C25" s="84" t="s">
        <v>66</v>
      </c>
      <c r="D25" s="84" t="s">
        <v>67</v>
      </c>
      <c r="E25" s="84" t="s">
        <v>68</v>
      </c>
      <c r="F25" s="84" t="s">
        <v>69</v>
      </c>
      <c r="G25" s="84" t="s">
        <v>70</v>
      </c>
      <c r="H25" s="85" t="s">
        <v>71</v>
      </c>
      <c r="I25" s="85" t="s">
        <v>72</v>
      </c>
      <c r="J25" s="85" t="s">
        <v>73</v>
      </c>
      <c r="K25" s="85" t="s">
        <v>74</v>
      </c>
      <c r="L25" s="85" t="s">
        <v>75</v>
      </c>
      <c r="M25" s="86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8"/>
      <c r="AA25" s="48"/>
      <c r="AB25" s="47"/>
      <c r="AC25" s="48"/>
      <c r="AD25" s="47"/>
      <c r="AE25" s="48"/>
      <c r="AF25" s="47"/>
      <c r="AG25" s="48"/>
      <c r="AH25" s="47"/>
      <c r="AI25" s="48"/>
      <c r="AJ25" s="47"/>
      <c r="AK25" s="48"/>
      <c r="AL25" s="47"/>
      <c r="AM25" s="48"/>
      <c r="AN25" s="47"/>
      <c r="AO25" s="48"/>
      <c r="AP25" s="47"/>
      <c r="AQ25" s="48"/>
      <c r="AR25" s="47"/>
      <c r="AS25" s="48"/>
      <c r="AT25" s="47"/>
      <c r="AU25" s="48"/>
      <c r="AV25" s="47"/>
      <c r="AW25" s="48"/>
      <c r="AX25" s="47"/>
      <c r="AY25" s="48"/>
      <c r="AZ25" s="47"/>
      <c r="BA25" s="48"/>
      <c r="BB25" s="47"/>
      <c r="BC25" s="48"/>
      <c r="BD25" s="47"/>
      <c r="BE25" s="48"/>
      <c r="BF25" s="47"/>
      <c r="BG25" s="48"/>
      <c r="BH25" s="89">
        <v>2024.0</v>
      </c>
      <c r="BI25" s="34"/>
      <c r="BJ25" s="89">
        <v>2025.0</v>
      </c>
      <c r="BK25" s="34"/>
      <c r="BL25" s="89">
        <v>2026.0</v>
      </c>
      <c r="BM25" s="34"/>
      <c r="BN25" s="2"/>
      <c r="BO25" s="2"/>
      <c r="BP25" s="2"/>
      <c r="BQ25" s="2"/>
      <c r="BR25" s="2"/>
      <c r="BS25" s="2"/>
      <c r="BT25" s="2"/>
      <c r="BU25" s="2"/>
      <c r="BV25" s="2"/>
    </row>
    <row r="26" ht="30.0" customHeight="1">
      <c r="A26" s="90"/>
      <c r="B26" s="90"/>
      <c r="C26" s="90"/>
      <c r="D26" s="90"/>
      <c r="E26" s="90"/>
      <c r="F26" s="90"/>
      <c r="G26" s="90"/>
      <c r="H26" s="91"/>
      <c r="I26" s="91"/>
      <c r="J26" s="91"/>
      <c r="K26" s="91"/>
      <c r="L26" s="91"/>
      <c r="M26" s="92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3" t="s">
        <v>76</v>
      </c>
      <c r="AA26" s="93" t="s">
        <v>77</v>
      </c>
      <c r="AB26" s="93" t="s">
        <v>76</v>
      </c>
      <c r="AC26" s="93" t="s">
        <v>77</v>
      </c>
      <c r="AD26" s="93" t="s">
        <v>76</v>
      </c>
      <c r="AE26" s="93" t="s">
        <v>77</v>
      </c>
      <c r="AF26" s="94" t="s">
        <v>76</v>
      </c>
      <c r="AG26" s="94" t="s">
        <v>77</v>
      </c>
      <c r="AH26" s="93" t="s">
        <v>76</v>
      </c>
      <c r="AI26" s="93" t="s">
        <v>77</v>
      </c>
      <c r="AJ26" s="93" t="s">
        <v>76</v>
      </c>
      <c r="AK26" s="93" t="s">
        <v>77</v>
      </c>
      <c r="AL26" s="93" t="s">
        <v>76</v>
      </c>
      <c r="AM26" s="93" t="s">
        <v>77</v>
      </c>
      <c r="AN26" s="94" t="s">
        <v>76</v>
      </c>
      <c r="AO26" s="94" t="s">
        <v>77</v>
      </c>
      <c r="AP26" s="93" t="s">
        <v>76</v>
      </c>
      <c r="AQ26" s="93" t="s">
        <v>77</v>
      </c>
      <c r="AR26" s="93" t="s">
        <v>76</v>
      </c>
      <c r="AS26" s="93" t="s">
        <v>77</v>
      </c>
      <c r="AT26" s="93" t="s">
        <v>76</v>
      </c>
      <c r="AU26" s="93" t="s">
        <v>77</v>
      </c>
      <c r="AV26" s="94" t="s">
        <v>76</v>
      </c>
      <c r="AW26" s="94" t="s">
        <v>77</v>
      </c>
      <c r="AX26" s="93" t="s">
        <v>76</v>
      </c>
      <c r="AY26" s="93" t="s">
        <v>77</v>
      </c>
      <c r="AZ26" s="93" t="s">
        <v>76</v>
      </c>
      <c r="BA26" s="93" t="s">
        <v>77</v>
      </c>
      <c r="BB26" s="93" t="s">
        <v>76</v>
      </c>
      <c r="BC26" s="93" t="s">
        <v>77</v>
      </c>
      <c r="BD26" s="94" t="s">
        <v>76</v>
      </c>
      <c r="BE26" s="94" t="s">
        <v>77</v>
      </c>
      <c r="BF26" s="95" t="s">
        <v>76</v>
      </c>
      <c r="BG26" s="95" t="s">
        <v>77</v>
      </c>
      <c r="BH26" s="96" t="s">
        <v>76</v>
      </c>
      <c r="BI26" s="97" t="s">
        <v>77</v>
      </c>
      <c r="BJ26" s="97" t="s">
        <v>76</v>
      </c>
      <c r="BK26" s="97" t="s">
        <v>77</v>
      </c>
      <c r="BL26" s="97" t="s">
        <v>76</v>
      </c>
      <c r="BM26" s="97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ht="126.0" customHeight="1">
      <c r="A27" s="98"/>
      <c r="B27" s="98"/>
      <c r="C27" s="98"/>
      <c r="D27" s="98"/>
      <c r="E27" s="98"/>
      <c r="F27" s="98"/>
      <c r="G27" s="98"/>
      <c r="H27" s="99" t="s">
        <v>78</v>
      </c>
      <c r="I27" s="99">
        <v>5.0</v>
      </c>
      <c r="J27" s="99">
        <v>1.0</v>
      </c>
      <c r="K27" s="99"/>
      <c r="L27" s="99" t="s">
        <v>79</v>
      </c>
      <c r="M27" s="99">
        <v>1.0</v>
      </c>
      <c r="N27" s="100" t="s">
        <v>80</v>
      </c>
      <c r="O27" s="101">
        <v>134.0</v>
      </c>
      <c r="P27" s="102" t="s">
        <v>81</v>
      </c>
      <c r="Q27" s="103">
        <v>5766.0</v>
      </c>
      <c r="R27" s="101" t="s">
        <v>82</v>
      </c>
      <c r="S27" s="101">
        <v>100.0</v>
      </c>
      <c r="T27" s="104" t="s">
        <v>83</v>
      </c>
      <c r="U27" s="105">
        <v>11.0</v>
      </c>
      <c r="V27" s="106" t="s">
        <v>84</v>
      </c>
      <c r="W27" s="106" t="s">
        <v>85</v>
      </c>
      <c r="X27" s="106" t="s">
        <v>86</v>
      </c>
      <c r="Y27" s="106" t="s">
        <v>87</v>
      </c>
      <c r="Z27" s="107">
        <v>5766.0</v>
      </c>
      <c r="AA27" s="106">
        <v>1.679858443E7</v>
      </c>
      <c r="AB27" s="107">
        <v>5766.0</v>
      </c>
      <c r="AC27" s="106">
        <v>1.679858443E7</v>
      </c>
      <c r="AD27" s="107">
        <v>5766.0</v>
      </c>
      <c r="AE27" s="106">
        <v>1.679858443E7</v>
      </c>
      <c r="AF27" s="108">
        <v>5766.0</v>
      </c>
      <c r="AG27" s="94">
        <f>AA27+AC27+AE27</f>
        <v>50395753.29</v>
      </c>
      <c r="AH27" s="107">
        <v>5766.0</v>
      </c>
      <c r="AI27" s="106">
        <v>1.679858443E7</v>
      </c>
      <c r="AJ27" s="107">
        <v>5766.0</v>
      </c>
      <c r="AK27" s="106">
        <v>1.679858443E7</v>
      </c>
      <c r="AL27" s="107">
        <v>5766.0</v>
      </c>
      <c r="AM27" s="106">
        <v>3.359716885E7</v>
      </c>
      <c r="AN27" s="108">
        <v>5766.0</v>
      </c>
      <c r="AO27" s="94">
        <f>AI27+AK27+AM27</f>
        <v>67194337.71</v>
      </c>
      <c r="AP27" s="107">
        <v>5766.0</v>
      </c>
      <c r="AQ27" s="106">
        <v>1.679858443E7</v>
      </c>
      <c r="AR27" s="107">
        <v>5766.0</v>
      </c>
      <c r="AS27" s="106">
        <v>1.679858443E7</v>
      </c>
      <c r="AT27" s="107">
        <v>5766.0</v>
      </c>
      <c r="AU27" s="106">
        <v>1.679858443E7</v>
      </c>
      <c r="AV27" s="108">
        <v>5766.0</v>
      </c>
      <c r="AW27" s="94">
        <f>AQ27+AS27+AU27</f>
        <v>50395753.29</v>
      </c>
      <c r="AX27" s="107">
        <v>5766.0</v>
      </c>
      <c r="AY27" s="109">
        <v>1.679858443E7</v>
      </c>
      <c r="AZ27" s="107">
        <v>5766.0</v>
      </c>
      <c r="BA27" s="109">
        <v>1.679858443E7</v>
      </c>
      <c r="BB27" s="107">
        <v>5766.0</v>
      </c>
      <c r="BC27" s="109">
        <v>3.359716885E7</v>
      </c>
      <c r="BD27" s="108">
        <v>5766.0</v>
      </c>
      <c r="BE27" s="110">
        <f>AY27+BA27+BC27</f>
        <v>67194337.71</v>
      </c>
      <c r="BF27" s="101"/>
      <c r="BG27" s="111">
        <f>BE27+AW27+AO27+AG27</f>
        <v>235180182</v>
      </c>
      <c r="BH27" s="112"/>
      <c r="BI27" s="113">
        <f>BG27+BG36+BG44+BG46+BG72+BG74+BG32+BG76+BG78</f>
        <v>6871521341</v>
      </c>
      <c r="BJ27" s="114"/>
      <c r="BK27" s="115"/>
      <c r="BL27" s="115"/>
      <c r="BM27" s="115"/>
      <c r="BN27" s="116"/>
      <c r="BO27" s="116"/>
      <c r="BP27" s="116"/>
      <c r="BQ27" s="116"/>
      <c r="BR27" s="116"/>
      <c r="BS27" s="116"/>
      <c r="BT27" s="116"/>
      <c r="BU27" s="116"/>
      <c r="BV27" s="116"/>
    </row>
    <row r="28" ht="50.25" customHeight="1">
      <c r="A28" s="117"/>
      <c r="B28" s="117"/>
      <c r="C28" s="117"/>
      <c r="D28" s="118"/>
      <c r="E28" s="118"/>
      <c r="F28" s="118"/>
      <c r="G28" s="119"/>
      <c r="H28" s="120"/>
      <c r="I28" s="120"/>
      <c r="J28" s="120"/>
      <c r="K28" s="120"/>
      <c r="L28" s="120"/>
      <c r="M28" s="121" t="s">
        <v>88</v>
      </c>
      <c r="N28" s="122" t="s">
        <v>89</v>
      </c>
      <c r="O28" s="123">
        <v>145.0</v>
      </c>
      <c r="P28" s="124" t="s">
        <v>90</v>
      </c>
      <c r="Q28" s="125">
        <v>11.0</v>
      </c>
      <c r="R28" s="126" t="s">
        <v>91</v>
      </c>
      <c r="S28" s="127"/>
      <c r="T28" s="128"/>
      <c r="U28" s="127">
        <v>11.0</v>
      </c>
      <c r="V28" s="106" t="s">
        <v>84</v>
      </c>
      <c r="W28" s="129" t="s">
        <v>85</v>
      </c>
      <c r="X28" s="127" t="s">
        <v>92</v>
      </c>
      <c r="Y28" s="127" t="s">
        <v>87</v>
      </c>
      <c r="Z28" s="127"/>
      <c r="AA28" s="130"/>
      <c r="AB28" s="127"/>
      <c r="AC28" s="131"/>
      <c r="AD28" s="132"/>
      <c r="AE28" s="131"/>
      <c r="AF28" s="133"/>
      <c r="AG28" s="133"/>
      <c r="AH28" s="132"/>
      <c r="AI28" s="131"/>
      <c r="AJ28" s="132"/>
      <c r="AK28" s="131"/>
      <c r="AL28" s="132"/>
      <c r="AM28" s="131"/>
      <c r="AN28" s="134"/>
      <c r="AO28" s="135"/>
      <c r="AP28" s="132"/>
      <c r="AQ28" s="131"/>
      <c r="AR28" s="132"/>
      <c r="AS28" s="131"/>
      <c r="AT28" s="132"/>
      <c r="AU28" s="131"/>
      <c r="AV28" s="134"/>
      <c r="AW28" s="135"/>
      <c r="AX28" s="132"/>
      <c r="AY28" s="131"/>
      <c r="AZ28" s="132"/>
      <c r="BA28" s="131"/>
      <c r="BB28" s="132"/>
      <c r="BC28" s="131"/>
      <c r="BD28" s="134"/>
      <c r="BE28" s="135"/>
      <c r="BF28" s="127"/>
      <c r="BG28" s="130"/>
      <c r="BH28" s="136"/>
      <c r="BI28" s="137" t="s">
        <v>93</v>
      </c>
      <c r="BJ28" s="136"/>
      <c r="BK28" s="114"/>
      <c r="BL28" s="136"/>
      <c r="BM28" s="114"/>
      <c r="BN28" s="116"/>
      <c r="BO28" s="116"/>
      <c r="BP28" s="116"/>
      <c r="BQ28" s="116"/>
      <c r="BR28" s="116"/>
      <c r="BS28" s="116"/>
      <c r="BT28" s="116"/>
      <c r="BU28" s="116"/>
      <c r="BV28" s="116"/>
    </row>
    <row r="29" ht="68.25" customHeight="1">
      <c r="A29" s="138"/>
      <c r="B29" s="139"/>
      <c r="C29" s="140"/>
      <c r="D29" s="118"/>
      <c r="E29" s="118"/>
      <c r="F29" s="118"/>
      <c r="G29" s="119"/>
      <c r="H29" s="120"/>
      <c r="I29" s="120"/>
      <c r="J29" s="120"/>
      <c r="K29" s="120"/>
      <c r="L29" s="120"/>
      <c r="M29" s="141" t="s">
        <v>94</v>
      </c>
      <c r="N29" s="142" t="s">
        <v>95</v>
      </c>
      <c r="O29" s="123">
        <v>145.0</v>
      </c>
      <c r="P29" s="124" t="s">
        <v>90</v>
      </c>
      <c r="Q29" s="125">
        <v>1.0</v>
      </c>
      <c r="R29" s="126" t="s">
        <v>96</v>
      </c>
      <c r="S29" s="132"/>
      <c r="T29" s="143"/>
      <c r="U29" s="127">
        <v>11.0</v>
      </c>
      <c r="V29" s="106" t="s">
        <v>84</v>
      </c>
      <c r="W29" s="129" t="s">
        <v>85</v>
      </c>
      <c r="X29" s="127" t="s">
        <v>92</v>
      </c>
      <c r="Y29" s="127" t="s">
        <v>87</v>
      </c>
      <c r="Z29" s="127"/>
      <c r="AA29" s="144"/>
      <c r="AB29" s="127"/>
      <c r="AC29" s="145"/>
      <c r="AD29" s="132"/>
      <c r="AE29" s="145"/>
      <c r="AF29" s="134"/>
      <c r="AG29" s="68"/>
      <c r="AH29" s="132"/>
      <c r="AI29" s="145"/>
      <c r="AJ29" s="132"/>
      <c r="AK29" s="145"/>
      <c r="AL29" s="132"/>
      <c r="AM29" s="145"/>
      <c r="AN29" s="134"/>
      <c r="AO29" s="68"/>
      <c r="AP29" s="132"/>
      <c r="AQ29" s="145"/>
      <c r="AR29" s="132"/>
      <c r="AS29" s="145"/>
      <c r="AT29" s="132"/>
      <c r="AU29" s="145"/>
      <c r="AV29" s="134"/>
      <c r="AW29" s="68"/>
      <c r="AX29" s="132"/>
      <c r="AY29" s="145"/>
      <c r="AZ29" s="132"/>
      <c r="BA29" s="145"/>
      <c r="BB29" s="132"/>
      <c r="BC29" s="145"/>
      <c r="BD29" s="134"/>
      <c r="BE29" s="68"/>
      <c r="BF29" s="127"/>
      <c r="BG29" s="144"/>
      <c r="BH29" s="146"/>
      <c r="BI29" s="137"/>
      <c r="BJ29" s="146"/>
      <c r="BK29" s="147"/>
      <c r="BL29" s="146"/>
      <c r="BM29" s="147"/>
      <c r="BN29" s="116"/>
      <c r="BO29" s="116"/>
      <c r="BP29" s="116"/>
      <c r="BQ29" s="116"/>
      <c r="BR29" s="116"/>
      <c r="BS29" s="116"/>
      <c r="BT29" s="116"/>
      <c r="BU29" s="116"/>
      <c r="BV29" s="116"/>
    </row>
    <row r="30" ht="39.0" customHeight="1">
      <c r="A30" s="138"/>
      <c r="B30" s="139"/>
      <c r="C30" s="140"/>
      <c r="D30" s="118"/>
      <c r="E30" s="118"/>
      <c r="F30" s="118"/>
      <c r="G30" s="119"/>
      <c r="H30" s="120"/>
      <c r="I30" s="120"/>
      <c r="J30" s="120"/>
      <c r="K30" s="120"/>
      <c r="L30" s="120"/>
      <c r="M30" s="148" t="s">
        <v>97</v>
      </c>
      <c r="N30" s="122" t="s">
        <v>98</v>
      </c>
      <c r="O30" s="149">
        <v>149.0</v>
      </c>
      <c r="P30" s="124" t="s">
        <v>99</v>
      </c>
      <c r="Q30" s="125">
        <v>1.0</v>
      </c>
      <c r="R30" s="126" t="s">
        <v>96</v>
      </c>
      <c r="S30" s="132"/>
      <c r="T30" s="150"/>
      <c r="U30" s="127">
        <v>11.0</v>
      </c>
      <c r="V30" s="106" t="s">
        <v>84</v>
      </c>
      <c r="W30" s="129" t="s">
        <v>85</v>
      </c>
      <c r="X30" s="127" t="s">
        <v>100</v>
      </c>
      <c r="Y30" s="127" t="s">
        <v>87</v>
      </c>
      <c r="Z30" s="127"/>
      <c r="AA30" s="144"/>
      <c r="AB30" s="127"/>
      <c r="AC30" s="145"/>
      <c r="AD30" s="132"/>
      <c r="AE30" s="145"/>
      <c r="AF30" s="134"/>
      <c r="AG30" s="68"/>
      <c r="AH30" s="132"/>
      <c r="AI30" s="145"/>
      <c r="AJ30" s="132"/>
      <c r="AK30" s="145"/>
      <c r="AL30" s="132"/>
      <c r="AM30" s="145"/>
      <c r="AN30" s="134"/>
      <c r="AO30" s="68"/>
      <c r="AP30" s="132"/>
      <c r="AQ30" s="145"/>
      <c r="AR30" s="132"/>
      <c r="AS30" s="145"/>
      <c r="AT30" s="132"/>
      <c r="AU30" s="145"/>
      <c r="AV30" s="134"/>
      <c r="AW30" s="68"/>
      <c r="AX30" s="132"/>
      <c r="AY30" s="145"/>
      <c r="AZ30" s="132"/>
      <c r="BA30" s="145"/>
      <c r="BB30" s="132"/>
      <c r="BC30" s="145"/>
      <c r="BD30" s="134"/>
      <c r="BE30" s="68"/>
      <c r="BF30" s="127"/>
      <c r="BG30" s="144"/>
      <c r="BH30" s="146"/>
      <c r="BI30" s="137"/>
      <c r="BJ30" s="146"/>
      <c r="BK30" s="147"/>
      <c r="BL30" s="146"/>
      <c r="BM30" s="147"/>
      <c r="BN30" s="116"/>
      <c r="BO30" s="116"/>
      <c r="BP30" s="116"/>
      <c r="BQ30" s="116"/>
      <c r="BR30" s="116"/>
      <c r="BS30" s="116"/>
      <c r="BT30" s="116"/>
      <c r="BU30" s="116"/>
      <c r="BV30" s="116"/>
    </row>
    <row r="31" ht="43.5" customHeight="1">
      <c r="A31" s="138"/>
      <c r="B31" s="139"/>
      <c r="C31" s="140"/>
      <c r="D31" s="118"/>
      <c r="E31" s="118"/>
      <c r="F31" s="118"/>
      <c r="G31" s="119"/>
      <c r="H31" s="120"/>
      <c r="I31" s="120"/>
      <c r="J31" s="120"/>
      <c r="K31" s="120"/>
      <c r="L31" s="120"/>
      <c r="M31" s="151" t="s">
        <v>101</v>
      </c>
      <c r="N31" s="152" t="s">
        <v>102</v>
      </c>
      <c r="O31" s="153">
        <v>149.0</v>
      </c>
      <c r="P31" s="154" t="s">
        <v>99</v>
      </c>
      <c r="Q31" s="155">
        <v>4.0</v>
      </c>
      <c r="R31" s="156" t="s">
        <v>91</v>
      </c>
      <c r="S31" s="132"/>
      <c r="T31" s="157"/>
      <c r="U31" s="127">
        <v>11.0</v>
      </c>
      <c r="V31" s="106" t="s">
        <v>84</v>
      </c>
      <c r="W31" s="129" t="s">
        <v>85</v>
      </c>
      <c r="X31" s="127" t="s">
        <v>103</v>
      </c>
      <c r="Y31" s="127" t="s">
        <v>87</v>
      </c>
      <c r="Z31" s="127"/>
      <c r="AA31" s="144"/>
      <c r="AB31" s="127"/>
      <c r="AC31" s="145"/>
      <c r="AD31" s="132"/>
      <c r="AE31" s="145"/>
      <c r="AF31" s="134"/>
      <c r="AG31" s="68"/>
      <c r="AH31" s="132"/>
      <c r="AI31" s="145"/>
      <c r="AJ31" s="132"/>
      <c r="AK31" s="145"/>
      <c r="AL31" s="132"/>
      <c r="AM31" s="145"/>
      <c r="AN31" s="134"/>
      <c r="AO31" s="68"/>
      <c r="AP31" s="132"/>
      <c r="AQ31" s="145"/>
      <c r="AR31" s="132"/>
      <c r="AS31" s="145"/>
      <c r="AT31" s="132"/>
      <c r="AU31" s="145"/>
      <c r="AV31" s="134"/>
      <c r="AW31" s="68"/>
      <c r="AX31" s="132"/>
      <c r="AY31" s="145"/>
      <c r="AZ31" s="132"/>
      <c r="BA31" s="145"/>
      <c r="BB31" s="132"/>
      <c r="BC31" s="145"/>
      <c r="BD31" s="134"/>
      <c r="BE31" s="68"/>
      <c r="BF31" s="127"/>
      <c r="BG31" s="144"/>
      <c r="BH31" s="146"/>
      <c r="BI31" s="137"/>
      <c r="BJ31" s="146"/>
      <c r="BK31" s="147"/>
      <c r="BL31" s="146"/>
      <c r="BM31" s="147"/>
      <c r="BN31" s="116"/>
      <c r="BO31" s="116"/>
      <c r="BP31" s="116"/>
      <c r="BQ31" s="116"/>
      <c r="BR31" s="116"/>
      <c r="BS31" s="116"/>
      <c r="BT31" s="116"/>
      <c r="BU31" s="116"/>
      <c r="BV31" s="116"/>
    </row>
    <row r="32" ht="45.0" customHeight="1">
      <c r="A32" s="158"/>
      <c r="B32" s="158"/>
      <c r="C32" s="159"/>
      <c r="D32" s="160"/>
      <c r="E32" s="160"/>
      <c r="F32" s="160"/>
      <c r="G32" s="161"/>
      <c r="H32" s="161" t="s">
        <v>78</v>
      </c>
      <c r="I32" s="161">
        <v>5.0</v>
      </c>
      <c r="J32" s="161">
        <v>1.0</v>
      </c>
      <c r="K32" s="162"/>
      <c r="L32" s="160" t="s">
        <v>79</v>
      </c>
      <c r="M32" s="163">
        <v>2.0</v>
      </c>
      <c r="N32" s="164" t="s">
        <v>104</v>
      </c>
      <c r="O32" s="165">
        <v>149.0</v>
      </c>
      <c r="P32" s="166" t="s">
        <v>99</v>
      </c>
      <c r="Q32" s="166">
        <v>1.0</v>
      </c>
      <c r="R32" s="166" t="s">
        <v>96</v>
      </c>
      <c r="S32" s="105" t="s">
        <v>105</v>
      </c>
      <c r="T32" s="166" t="s">
        <v>106</v>
      </c>
      <c r="U32" s="167" t="s">
        <v>107</v>
      </c>
      <c r="V32" s="167" t="s">
        <v>84</v>
      </c>
      <c r="W32" s="166" t="s">
        <v>85</v>
      </c>
      <c r="X32" s="105" t="s">
        <v>87</v>
      </c>
      <c r="Y32" s="105" t="s">
        <v>108</v>
      </c>
      <c r="Z32" s="168"/>
      <c r="AA32" s="169">
        <v>0.0</v>
      </c>
      <c r="AB32" s="168"/>
      <c r="AC32" s="169">
        <v>0.0</v>
      </c>
      <c r="AD32" s="168"/>
      <c r="AE32" s="169">
        <v>0.0</v>
      </c>
      <c r="AF32" s="170"/>
      <c r="AG32" s="135">
        <v>0.0</v>
      </c>
      <c r="AH32" s="168"/>
      <c r="AI32" s="169">
        <f>AI33+AI34+AI35</f>
        <v>56942.48</v>
      </c>
      <c r="AJ32" s="168"/>
      <c r="AK32" s="169">
        <f>AK33+AK34+AK35</f>
        <v>7264.87</v>
      </c>
      <c r="AL32" s="168">
        <v>1.0</v>
      </c>
      <c r="AM32" s="169">
        <f>AM33+AM34+AM35</f>
        <v>0</v>
      </c>
      <c r="AN32" s="170"/>
      <c r="AO32" s="135">
        <f>AO33+AO34+AO35</f>
        <v>64207.35</v>
      </c>
      <c r="AP32" s="168"/>
      <c r="AQ32" s="169"/>
      <c r="AR32" s="168"/>
      <c r="AS32" s="169"/>
      <c r="AT32" s="168"/>
      <c r="AU32" s="169"/>
      <c r="AV32" s="170"/>
      <c r="AW32" s="135"/>
      <c r="AX32" s="168"/>
      <c r="AY32" s="169"/>
      <c r="AZ32" s="168"/>
      <c r="BA32" s="169"/>
      <c r="BB32" s="168"/>
      <c r="BC32" s="169"/>
      <c r="BD32" s="134"/>
      <c r="BE32" s="68"/>
      <c r="BF32" s="168"/>
      <c r="BG32" s="171">
        <f>BG33+BG34+BG35</f>
        <v>64207.35</v>
      </c>
      <c r="BH32" s="172"/>
      <c r="BI32" s="137"/>
      <c r="BJ32" s="137"/>
      <c r="BK32" s="120"/>
      <c r="BL32" s="120"/>
      <c r="BM32" s="120"/>
      <c r="BN32" s="116"/>
      <c r="BO32" s="116"/>
      <c r="BP32" s="116"/>
      <c r="BQ32" s="116"/>
      <c r="BR32" s="116"/>
      <c r="BS32" s="116"/>
      <c r="BT32" s="116"/>
      <c r="BU32" s="116"/>
      <c r="BV32" s="116"/>
    </row>
    <row r="33" ht="15.75" customHeight="1">
      <c r="A33" s="173"/>
      <c r="B33" s="173"/>
      <c r="C33" s="174"/>
      <c r="D33" s="117"/>
      <c r="E33" s="117"/>
      <c r="F33" s="117"/>
      <c r="G33" s="175"/>
      <c r="H33" s="120"/>
      <c r="I33" s="120"/>
      <c r="J33" s="120"/>
      <c r="K33" s="120"/>
      <c r="L33" s="120"/>
      <c r="M33" s="151"/>
      <c r="N33" s="176"/>
      <c r="O33" s="176"/>
      <c r="P33" s="176"/>
      <c r="Q33" s="176"/>
      <c r="R33" s="176"/>
      <c r="S33" s="127">
        <v>26210.0</v>
      </c>
      <c r="T33" s="177" t="s">
        <v>109</v>
      </c>
      <c r="U33" s="178"/>
      <c r="V33" s="179"/>
      <c r="W33" s="180"/>
      <c r="X33" s="178"/>
      <c r="Y33" s="178"/>
      <c r="Z33" s="178"/>
      <c r="AA33" s="130">
        <v>0.0</v>
      </c>
      <c r="AB33" s="178"/>
      <c r="AC33" s="130">
        <v>0.0</v>
      </c>
      <c r="AD33" s="178"/>
      <c r="AE33" s="144">
        <v>0.0</v>
      </c>
      <c r="AF33" s="134"/>
      <c r="AG33" s="68">
        <v>0.0</v>
      </c>
      <c r="AH33" s="127">
        <v>3.0</v>
      </c>
      <c r="AI33" s="144">
        <v>54437.48</v>
      </c>
      <c r="AJ33" s="127">
        <v>1.0</v>
      </c>
      <c r="AK33" s="144">
        <v>4671.87</v>
      </c>
      <c r="AL33" s="127"/>
      <c r="AM33" s="144">
        <v>0.0</v>
      </c>
      <c r="AN33" s="134"/>
      <c r="AO33" s="68">
        <f t="shared" ref="AO33:AO71" si="1">AI33+AK33+AM33</f>
        <v>59109.35</v>
      </c>
      <c r="AP33" s="127"/>
      <c r="AQ33" s="144"/>
      <c r="AR33" s="127"/>
      <c r="AS33" s="144"/>
      <c r="AT33" s="127"/>
      <c r="AU33" s="144"/>
      <c r="AV33" s="134"/>
      <c r="AW33" s="68"/>
      <c r="AX33" s="127"/>
      <c r="AY33" s="144"/>
      <c r="AZ33" s="127"/>
      <c r="BA33" s="144"/>
      <c r="BB33" s="127"/>
      <c r="BC33" s="144"/>
      <c r="BD33" s="134"/>
      <c r="BE33" s="68"/>
      <c r="BF33" s="127"/>
      <c r="BG33" s="181">
        <f t="shared" ref="BG33:BG36" si="2">BE33+AW33+AO33+AG33</f>
        <v>59109.35</v>
      </c>
      <c r="BH33" s="172"/>
      <c r="BI33" s="137"/>
      <c r="BJ33" s="137"/>
      <c r="BK33" s="120"/>
      <c r="BL33" s="120"/>
      <c r="BM33" s="120"/>
      <c r="BN33" s="116"/>
      <c r="BO33" s="116"/>
      <c r="BP33" s="116"/>
      <c r="BQ33" s="116"/>
      <c r="BR33" s="116"/>
      <c r="BS33" s="116"/>
      <c r="BT33" s="116"/>
      <c r="BU33" s="116"/>
      <c r="BV33" s="116"/>
    </row>
    <row r="34" ht="15.75" customHeight="1">
      <c r="A34" s="173"/>
      <c r="B34" s="173"/>
      <c r="C34" s="174"/>
      <c r="D34" s="117"/>
      <c r="E34" s="117"/>
      <c r="F34" s="117"/>
      <c r="G34" s="175"/>
      <c r="H34" s="120"/>
      <c r="I34" s="120"/>
      <c r="J34" s="120"/>
      <c r="K34" s="120"/>
      <c r="L34" s="120"/>
      <c r="M34" s="151"/>
      <c r="N34" s="176"/>
      <c r="O34" s="176"/>
      <c r="P34" s="176"/>
      <c r="Q34" s="176"/>
      <c r="R34" s="176"/>
      <c r="S34" s="127">
        <v>35610.0</v>
      </c>
      <c r="T34" s="177" t="s">
        <v>110</v>
      </c>
      <c r="U34" s="178"/>
      <c r="V34" s="179"/>
      <c r="W34" s="180"/>
      <c r="X34" s="178"/>
      <c r="Y34" s="178"/>
      <c r="Z34" s="178"/>
      <c r="AA34" s="130">
        <v>0.0</v>
      </c>
      <c r="AB34" s="178"/>
      <c r="AC34" s="130">
        <v>0.0</v>
      </c>
      <c r="AD34" s="178"/>
      <c r="AE34" s="144">
        <v>0.0</v>
      </c>
      <c r="AF34" s="134"/>
      <c r="AG34" s="68">
        <v>0.0</v>
      </c>
      <c r="AH34" s="127"/>
      <c r="AI34" s="144">
        <v>0.0</v>
      </c>
      <c r="AJ34" s="127"/>
      <c r="AK34" s="144">
        <v>0.0</v>
      </c>
      <c r="AL34" s="127"/>
      <c r="AM34" s="144">
        <v>0.0</v>
      </c>
      <c r="AN34" s="134"/>
      <c r="AO34" s="68">
        <f t="shared" si="1"/>
        <v>0</v>
      </c>
      <c r="AP34" s="127"/>
      <c r="AQ34" s="144"/>
      <c r="AR34" s="127"/>
      <c r="AS34" s="144"/>
      <c r="AT34" s="127"/>
      <c r="AU34" s="144"/>
      <c r="AV34" s="134"/>
      <c r="AW34" s="68"/>
      <c r="AX34" s="127"/>
      <c r="AY34" s="144"/>
      <c r="AZ34" s="127"/>
      <c r="BA34" s="144"/>
      <c r="BB34" s="127"/>
      <c r="BC34" s="144"/>
      <c r="BD34" s="134"/>
      <c r="BE34" s="68"/>
      <c r="BF34" s="127"/>
      <c r="BG34" s="181">
        <f t="shared" si="2"/>
        <v>0</v>
      </c>
      <c r="BH34" s="172"/>
      <c r="BI34" s="137"/>
      <c r="BJ34" s="137"/>
      <c r="BK34" s="120"/>
      <c r="BL34" s="120"/>
      <c r="BM34" s="120"/>
      <c r="BN34" s="116"/>
      <c r="BO34" s="116"/>
      <c r="BP34" s="116"/>
      <c r="BQ34" s="116"/>
      <c r="BR34" s="116"/>
      <c r="BS34" s="116"/>
      <c r="BT34" s="116"/>
      <c r="BU34" s="116"/>
      <c r="BV34" s="116"/>
    </row>
    <row r="35" ht="15.75" customHeight="1">
      <c r="A35" s="173"/>
      <c r="B35" s="173"/>
      <c r="C35" s="174"/>
      <c r="D35" s="117"/>
      <c r="E35" s="117"/>
      <c r="F35" s="117"/>
      <c r="G35" s="175"/>
      <c r="H35" s="120"/>
      <c r="I35" s="120"/>
      <c r="J35" s="120"/>
      <c r="K35" s="120"/>
      <c r="L35" s="120"/>
      <c r="M35" s="151"/>
      <c r="N35" s="176"/>
      <c r="O35" s="176"/>
      <c r="P35" s="176"/>
      <c r="Q35" s="176"/>
      <c r="R35" s="176"/>
      <c r="S35" s="127">
        <v>35620.0</v>
      </c>
      <c r="T35" s="177" t="s">
        <v>111</v>
      </c>
      <c r="U35" s="178"/>
      <c r="V35" s="179"/>
      <c r="W35" s="180"/>
      <c r="X35" s="178"/>
      <c r="Y35" s="178"/>
      <c r="Z35" s="178"/>
      <c r="AA35" s="130">
        <v>0.0</v>
      </c>
      <c r="AB35" s="178"/>
      <c r="AC35" s="130">
        <v>0.0</v>
      </c>
      <c r="AD35" s="178"/>
      <c r="AE35" s="144">
        <v>0.0</v>
      </c>
      <c r="AF35" s="134"/>
      <c r="AG35" s="68">
        <v>0.0</v>
      </c>
      <c r="AH35" s="127">
        <v>1.0</v>
      </c>
      <c r="AI35" s="144">
        <v>2505.0</v>
      </c>
      <c r="AJ35" s="127">
        <v>1.0</v>
      </c>
      <c r="AK35" s="144">
        <v>2593.0</v>
      </c>
      <c r="AL35" s="127"/>
      <c r="AM35" s="144">
        <v>0.0</v>
      </c>
      <c r="AN35" s="134"/>
      <c r="AO35" s="68">
        <f t="shared" si="1"/>
        <v>5098</v>
      </c>
      <c r="AP35" s="127"/>
      <c r="AQ35" s="144"/>
      <c r="AR35" s="127"/>
      <c r="AS35" s="144"/>
      <c r="AT35" s="127"/>
      <c r="AU35" s="144"/>
      <c r="AV35" s="134"/>
      <c r="AW35" s="68"/>
      <c r="AX35" s="127"/>
      <c r="AY35" s="144"/>
      <c r="AZ35" s="127"/>
      <c r="BA35" s="144"/>
      <c r="BB35" s="127"/>
      <c r="BC35" s="144"/>
      <c r="BD35" s="134"/>
      <c r="BE35" s="68"/>
      <c r="BF35" s="127"/>
      <c r="BG35" s="181">
        <f t="shared" si="2"/>
        <v>5098</v>
      </c>
      <c r="BH35" s="172"/>
      <c r="BI35" s="137"/>
      <c r="BJ35" s="137"/>
      <c r="BK35" s="120"/>
      <c r="BL35" s="120"/>
      <c r="BM35" s="120"/>
      <c r="BN35" s="116"/>
      <c r="BO35" s="116"/>
      <c r="BP35" s="116"/>
      <c r="BQ35" s="116"/>
      <c r="BR35" s="116"/>
      <c r="BS35" s="116"/>
      <c r="BT35" s="116"/>
      <c r="BU35" s="116"/>
      <c r="BV35" s="116"/>
    </row>
    <row r="36" ht="60.0" customHeight="1">
      <c r="A36" s="158"/>
      <c r="B36" s="158"/>
      <c r="C36" s="159"/>
      <c r="D36" s="160"/>
      <c r="E36" s="160"/>
      <c r="F36" s="160"/>
      <c r="G36" s="161"/>
      <c r="H36" s="161" t="s">
        <v>78</v>
      </c>
      <c r="I36" s="161">
        <v>5.0</v>
      </c>
      <c r="J36" s="161">
        <v>1.0</v>
      </c>
      <c r="K36" s="162"/>
      <c r="L36" s="160" t="s">
        <v>79</v>
      </c>
      <c r="M36" s="163">
        <v>3.0</v>
      </c>
      <c r="N36" s="164" t="s">
        <v>112</v>
      </c>
      <c r="O36" s="165">
        <v>145.0</v>
      </c>
      <c r="P36" s="166" t="s">
        <v>90</v>
      </c>
      <c r="Q36" s="166">
        <v>11.0</v>
      </c>
      <c r="R36" s="166" t="s">
        <v>91</v>
      </c>
      <c r="S36" s="105">
        <v>20000.0</v>
      </c>
      <c r="T36" s="166" t="s">
        <v>113</v>
      </c>
      <c r="U36" s="167">
        <v>11.0</v>
      </c>
      <c r="V36" s="167" t="s">
        <v>84</v>
      </c>
      <c r="W36" s="166" t="s">
        <v>85</v>
      </c>
      <c r="X36" s="105" t="s">
        <v>87</v>
      </c>
      <c r="Y36" s="105" t="s">
        <v>92</v>
      </c>
      <c r="Z36" s="168"/>
      <c r="AA36" s="169">
        <f>AA37+AA38+AA39+AA40+AA41+AA42+AA43</f>
        <v>17700000</v>
      </c>
      <c r="AB36" s="168"/>
      <c r="AC36" s="169">
        <f>AC37+AC38+AC39+AC40+AC41+AC42+AC43</f>
        <v>17700000</v>
      </c>
      <c r="AD36" s="168"/>
      <c r="AE36" s="169">
        <f>AE37+AE38+AE39+AE40+AE41+AE42+AE43</f>
        <v>17700000</v>
      </c>
      <c r="AF36" s="170"/>
      <c r="AG36" s="135">
        <f t="shared" ref="AG36:AG72" si="3">AA36+AC36+AE36</f>
        <v>53100000</v>
      </c>
      <c r="AH36" s="168"/>
      <c r="AI36" s="169">
        <f>AI37+AI38+AI39+AI40+AI41+AI42+AI43</f>
        <v>17700000</v>
      </c>
      <c r="AJ36" s="168"/>
      <c r="AK36" s="169">
        <f>AK37+AK38+AK39+AK40+AK41+AK42+AK43</f>
        <v>23216525</v>
      </c>
      <c r="AL36" s="168"/>
      <c r="AM36" s="169">
        <f>AM37+AM38+AM39+AM40+AM41+AM42+AM43</f>
        <v>17700000</v>
      </c>
      <c r="AN36" s="170"/>
      <c r="AO36" s="135">
        <f t="shared" si="1"/>
        <v>58616525</v>
      </c>
      <c r="AP36" s="168"/>
      <c r="AQ36" s="169">
        <f>AQ37+AQ38+AQ39+AQ40+AQ41+AQ42+AQ43</f>
        <v>17700000</v>
      </c>
      <c r="AR36" s="168"/>
      <c r="AS36" s="169">
        <f>AS37+AS38+AS39+AS40+AS41+AS42+AS43</f>
        <v>17700000</v>
      </c>
      <c r="AT36" s="168"/>
      <c r="AU36" s="169">
        <f>AU37+AU38+AU39+AU40+AU41+AU42+AU43</f>
        <v>17700000</v>
      </c>
      <c r="AV36" s="170"/>
      <c r="AW36" s="135">
        <f t="shared" ref="AW36:AW71" si="4">AQ36+AS36+AU36</f>
        <v>53100000</v>
      </c>
      <c r="AX36" s="168"/>
      <c r="AY36" s="169">
        <f>AY37+AY38+AY39+AY40+AY41+AY42+AY43</f>
        <v>17700000</v>
      </c>
      <c r="AZ36" s="168"/>
      <c r="BA36" s="169">
        <f>BA37+BA38+BA39+BA40+BA41+BA42+BA43</f>
        <v>20700000</v>
      </c>
      <c r="BB36" s="168"/>
      <c r="BC36" s="169">
        <f>BC37+BC38+BC39+BC40+BC41+BC42+BC43</f>
        <v>17700000</v>
      </c>
      <c r="BD36" s="134"/>
      <c r="BE36" s="68">
        <f t="shared" ref="BE36:BE71" si="5">AY36+BA36+BC36</f>
        <v>56100000</v>
      </c>
      <c r="BF36" s="168"/>
      <c r="BG36" s="171">
        <f t="shared" si="2"/>
        <v>220916525</v>
      </c>
      <c r="BH36" s="172"/>
      <c r="BI36" s="137"/>
      <c r="BJ36" s="137"/>
      <c r="BK36" s="120"/>
      <c r="BL36" s="120"/>
      <c r="BM36" s="120"/>
      <c r="BN36" s="116"/>
      <c r="BO36" s="116"/>
      <c r="BP36" s="116"/>
      <c r="BQ36" s="116"/>
      <c r="BR36" s="116"/>
      <c r="BS36" s="116"/>
      <c r="BT36" s="116"/>
      <c r="BU36" s="116"/>
      <c r="BV36" s="116"/>
    </row>
    <row r="37" ht="18.75" customHeight="1">
      <c r="A37" s="158"/>
      <c r="B37" s="158"/>
      <c r="C37" s="159"/>
      <c r="D37" s="160"/>
      <c r="E37" s="160"/>
      <c r="F37" s="160"/>
      <c r="G37" s="161"/>
      <c r="H37" s="120"/>
      <c r="I37" s="120"/>
      <c r="J37" s="120"/>
      <c r="K37" s="120"/>
      <c r="L37" s="120"/>
      <c r="M37" s="151"/>
      <c r="N37" s="176"/>
      <c r="O37" s="176"/>
      <c r="P37" s="176"/>
      <c r="Q37" s="176"/>
      <c r="R37" s="176"/>
      <c r="S37" s="127">
        <v>21110.0</v>
      </c>
      <c r="T37" s="182" t="s">
        <v>114</v>
      </c>
      <c r="U37" s="127">
        <v>11.0</v>
      </c>
      <c r="V37" s="183" t="s">
        <v>84</v>
      </c>
      <c r="W37" s="182" t="s">
        <v>85</v>
      </c>
      <c r="X37" s="182" t="s">
        <v>115</v>
      </c>
      <c r="Y37" s="182" t="s">
        <v>87</v>
      </c>
      <c r="Z37" s="184"/>
      <c r="AA37" s="185">
        <f t="shared" ref="AA37:AA40" si="6">BG37/12</f>
        <v>11166666.67</v>
      </c>
      <c r="AB37" s="186"/>
      <c r="AC37" s="185">
        <f t="shared" ref="AC37:AC45" si="7">AA37</f>
        <v>11166666.67</v>
      </c>
      <c r="AD37" s="186"/>
      <c r="AE37" s="185">
        <f t="shared" ref="AE37:AE43" si="8">AC37</f>
        <v>11166666.67</v>
      </c>
      <c r="AF37" s="187"/>
      <c r="AG37" s="188">
        <f t="shared" si="3"/>
        <v>33500000</v>
      </c>
      <c r="AH37" s="186"/>
      <c r="AI37" s="185">
        <f t="shared" ref="AI37:AI43" si="9">AE37</f>
        <v>11166666.67</v>
      </c>
      <c r="AJ37" s="186"/>
      <c r="AK37" s="185">
        <f t="shared" ref="AK37:AK40" si="10">AE37</f>
        <v>11166666.67</v>
      </c>
      <c r="AL37" s="186"/>
      <c r="AM37" s="185">
        <f t="shared" ref="AM37:AM43" si="11">AE37</f>
        <v>11166666.67</v>
      </c>
      <c r="AN37" s="187"/>
      <c r="AO37" s="188">
        <f t="shared" si="1"/>
        <v>33500000</v>
      </c>
      <c r="AP37" s="186"/>
      <c r="AQ37" s="185">
        <f t="shared" ref="AQ37:AQ43" si="12">AM37</f>
        <v>11166666.67</v>
      </c>
      <c r="AR37" s="186"/>
      <c r="AS37" s="185">
        <f t="shared" ref="AS37:AS43" si="13">AQ37</f>
        <v>11166666.67</v>
      </c>
      <c r="AT37" s="186"/>
      <c r="AU37" s="185">
        <f t="shared" ref="AU37:AU45" si="14">AS37</f>
        <v>11166666.67</v>
      </c>
      <c r="AV37" s="187"/>
      <c r="AW37" s="188">
        <f t="shared" si="4"/>
        <v>33500000</v>
      </c>
      <c r="AX37" s="186"/>
      <c r="AY37" s="185">
        <f t="shared" ref="AY37:AY41" si="15">AQ37</f>
        <v>11166666.67</v>
      </c>
      <c r="AZ37" s="186"/>
      <c r="BA37" s="185">
        <f t="shared" ref="BA37:BA41" si="16">AY37</f>
        <v>11166666.67</v>
      </c>
      <c r="BB37" s="186"/>
      <c r="BC37" s="185">
        <f t="shared" ref="BC37:BC41" si="17">BA37</f>
        <v>11166666.67</v>
      </c>
      <c r="BD37" s="187"/>
      <c r="BE37" s="188">
        <f t="shared" si="5"/>
        <v>33500000</v>
      </c>
      <c r="BF37" s="186"/>
      <c r="BG37" s="189">
        <v>1.34E8</v>
      </c>
      <c r="BH37" s="190"/>
      <c r="BI37" s="137"/>
      <c r="BJ37" s="120"/>
      <c r="BK37" s="120"/>
      <c r="BL37" s="120"/>
      <c r="BM37" s="120"/>
      <c r="BN37" s="116"/>
      <c r="BO37" s="116"/>
      <c r="BP37" s="116"/>
      <c r="BQ37" s="116"/>
      <c r="BR37" s="116"/>
      <c r="BS37" s="116"/>
      <c r="BT37" s="116"/>
      <c r="BU37" s="116"/>
      <c r="BV37" s="116"/>
    </row>
    <row r="38" ht="15.75" customHeight="1">
      <c r="A38" s="158"/>
      <c r="B38" s="158"/>
      <c r="C38" s="159"/>
      <c r="D38" s="164"/>
      <c r="E38" s="164"/>
      <c r="F38" s="164"/>
      <c r="G38" s="191"/>
      <c r="H38" s="120"/>
      <c r="I38" s="120"/>
      <c r="J38" s="120"/>
      <c r="K38" s="120"/>
      <c r="L38" s="120"/>
      <c r="M38" s="151"/>
      <c r="N38" s="176"/>
      <c r="O38" s="176"/>
      <c r="P38" s="176"/>
      <c r="Q38" s="176"/>
      <c r="R38" s="176"/>
      <c r="S38" s="192">
        <v>21200.0</v>
      </c>
      <c r="T38" s="193" t="s">
        <v>116</v>
      </c>
      <c r="U38" s="127">
        <v>11.0</v>
      </c>
      <c r="V38" s="183" t="s">
        <v>84</v>
      </c>
      <c r="W38" s="193" t="s">
        <v>85</v>
      </c>
      <c r="X38" s="193" t="s">
        <v>115</v>
      </c>
      <c r="Y38" s="193" t="s">
        <v>87</v>
      </c>
      <c r="Z38" s="194"/>
      <c r="AA38" s="185">
        <f t="shared" si="6"/>
        <v>5916666.667</v>
      </c>
      <c r="AB38" s="186"/>
      <c r="AC38" s="185">
        <f t="shared" si="7"/>
        <v>5916666.667</v>
      </c>
      <c r="AD38" s="186"/>
      <c r="AE38" s="185">
        <f t="shared" si="8"/>
        <v>5916666.667</v>
      </c>
      <c r="AF38" s="187"/>
      <c r="AG38" s="188">
        <f t="shared" si="3"/>
        <v>17750000</v>
      </c>
      <c r="AH38" s="186"/>
      <c r="AI38" s="185">
        <f t="shared" si="9"/>
        <v>5916666.667</v>
      </c>
      <c r="AJ38" s="186"/>
      <c r="AK38" s="185">
        <f t="shared" si="10"/>
        <v>5916666.667</v>
      </c>
      <c r="AL38" s="186"/>
      <c r="AM38" s="185">
        <f t="shared" si="11"/>
        <v>5916666.667</v>
      </c>
      <c r="AN38" s="187"/>
      <c r="AO38" s="188">
        <f t="shared" si="1"/>
        <v>17750000</v>
      </c>
      <c r="AP38" s="186"/>
      <c r="AQ38" s="185">
        <f t="shared" si="12"/>
        <v>5916666.667</v>
      </c>
      <c r="AR38" s="186"/>
      <c r="AS38" s="185">
        <f t="shared" si="13"/>
        <v>5916666.667</v>
      </c>
      <c r="AT38" s="186"/>
      <c r="AU38" s="185">
        <f t="shared" si="14"/>
        <v>5916666.667</v>
      </c>
      <c r="AV38" s="187"/>
      <c r="AW38" s="188">
        <f t="shared" si="4"/>
        <v>17750000</v>
      </c>
      <c r="AX38" s="186"/>
      <c r="AY38" s="185">
        <f t="shared" si="15"/>
        <v>5916666.667</v>
      </c>
      <c r="AZ38" s="186"/>
      <c r="BA38" s="185">
        <f t="shared" si="16"/>
        <v>5916666.667</v>
      </c>
      <c r="BB38" s="186"/>
      <c r="BC38" s="185">
        <f t="shared" si="17"/>
        <v>5916666.667</v>
      </c>
      <c r="BD38" s="187"/>
      <c r="BE38" s="188">
        <f t="shared" si="5"/>
        <v>17750000</v>
      </c>
      <c r="BF38" s="186"/>
      <c r="BG38" s="189">
        <v>7.1E7</v>
      </c>
      <c r="BH38" s="190"/>
      <c r="BI38" s="137"/>
      <c r="BJ38" s="136"/>
      <c r="BK38" s="114"/>
      <c r="BL38" s="136"/>
      <c r="BM38" s="114"/>
      <c r="BN38" s="116"/>
      <c r="BO38" s="116"/>
      <c r="BP38" s="116"/>
      <c r="BQ38" s="116"/>
      <c r="BR38" s="116"/>
      <c r="BS38" s="116"/>
      <c r="BT38" s="116"/>
      <c r="BU38" s="116"/>
      <c r="BV38" s="116"/>
    </row>
    <row r="39" ht="15.75" customHeight="1">
      <c r="A39" s="158"/>
      <c r="B39" s="158"/>
      <c r="C39" s="159"/>
      <c r="D39" s="160"/>
      <c r="E39" s="160"/>
      <c r="F39" s="160"/>
      <c r="G39" s="161"/>
      <c r="H39" s="120"/>
      <c r="I39" s="120"/>
      <c r="J39" s="120"/>
      <c r="K39" s="120"/>
      <c r="L39" s="120"/>
      <c r="M39" s="151"/>
      <c r="N39" s="176"/>
      <c r="O39" s="176"/>
      <c r="P39" s="176"/>
      <c r="Q39" s="176"/>
      <c r="R39" s="176"/>
      <c r="S39" s="192">
        <v>21420.0</v>
      </c>
      <c r="T39" s="193" t="s">
        <v>117</v>
      </c>
      <c r="U39" s="127">
        <v>11.0</v>
      </c>
      <c r="V39" s="183" t="s">
        <v>84</v>
      </c>
      <c r="W39" s="182" t="s">
        <v>85</v>
      </c>
      <c r="X39" s="182" t="s">
        <v>115</v>
      </c>
      <c r="Y39" s="182" t="s">
        <v>87</v>
      </c>
      <c r="Z39" s="184"/>
      <c r="AA39" s="185">
        <f t="shared" si="6"/>
        <v>216666.6667</v>
      </c>
      <c r="AB39" s="186"/>
      <c r="AC39" s="185">
        <f t="shared" si="7"/>
        <v>216666.6667</v>
      </c>
      <c r="AD39" s="186"/>
      <c r="AE39" s="185">
        <f t="shared" si="8"/>
        <v>216666.6667</v>
      </c>
      <c r="AF39" s="187"/>
      <c r="AG39" s="188">
        <f t="shared" si="3"/>
        <v>650000</v>
      </c>
      <c r="AH39" s="186"/>
      <c r="AI39" s="185">
        <f t="shared" si="9"/>
        <v>216666.6667</v>
      </c>
      <c r="AJ39" s="186"/>
      <c r="AK39" s="185">
        <f t="shared" si="10"/>
        <v>216666.6667</v>
      </c>
      <c r="AL39" s="186"/>
      <c r="AM39" s="185">
        <f t="shared" si="11"/>
        <v>216666.6667</v>
      </c>
      <c r="AN39" s="187"/>
      <c r="AO39" s="188">
        <f t="shared" si="1"/>
        <v>650000</v>
      </c>
      <c r="AP39" s="186"/>
      <c r="AQ39" s="185">
        <f t="shared" si="12"/>
        <v>216666.6667</v>
      </c>
      <c r="AR39" s="186"/>
      <c r="AS39" s="185">
        <f t="shared" si="13"/>
        <v>216666.6667</v>
      </c>
      <c r="AT39" s="186"/>
      <c r="AU39" s="185">
        <f t="shared" si="14"/>
        <v>216666.6667</v>
      </c>
      <c r="AV39" s="187"/>
      <c r="AW39" s="188">
        <f t="shared" si="4"/>
        <v>650000</v>
      </c>
      <c r="AX39" s="186"/>
      <c r="AY39" s="185">
        <f t="shared" si="15"/>
        <v>216666.6667</v>
      </c>
      <c r="AZ39" s="186"/>
      <c r="BA39" s="185">
        <f t="shared" si="16"/>
        <v>216666.6667</v>
      </c>
      <c r="BB39" s="186"/>
      <c r="BC39" s="185">
        <f t="shared" si="17"/>
        <v>216666.6667</v>
      </c>
      <c r="BD39" s="187"/>
      <c r="BE39" s="188">
        <f t="shared" si="5"/>
        <v>650000</v>
      </c>
      <c r="BF39" s="186"/>
      <c r="BG39" s="189">
        <v>2600000.0</v>
      </c>
      <c r="BH39" s="190"/>
      <c r="BI39" s="137"/>
      <c r="BJ39" s="120"/>
      <c r="BK39" s="120"/>
      <c r="BL39" s="120"/>
      <c r="BM39" s="120"/>
      <c r="BN39" s="116"/>
      <c r="BO39" s="116"/>
      <c r="BP39" s="116"/>
      <c r="BQ39" s="116"/>
      <c r="BR39" s="116"/>
      <c r="BS39" s="116"/>
      <c r="BT39" s="116"/>
      <c r="BU39" s="116"/>
      <c r="BV39" s="116"/>
    </row>
    <row r="40" ht="15.75" customHeight="1">
      <c r="A40" s="158"/>
      <c r="B40" s="158"/>
      <c r="C40" s="159"/>
      <c r="D40" s="160"/>
      <c r="E40" s="160"/>
      <c r="F40" s="160"/>
      <c r="G40" s="161"/>
      <c r="H40" s="120"/>
      <c r="I40" s="120"/>
      <c r="J40" s="120"/>
      <c r="K40" s="120"/>
      <c r="L40" s="120"/>
      <c r="M40" s="151"/>
      <c r="N40" s="176"/>
      <c r="O40" s="176"/>
      <c r="P40" s="176"/>
      <c r="Q40" s="176"/>
      <c r="R40" s="176"/>
      <c r="S40" s="195">
        <v>22100.0</v>
      </c>
      <c r="T40" s="196" t="s">
        <v>118</v>
      </c>
      <c r="U40" s="197">
        <v>11.0</v>
      </c>
      <c r="V40" s="183" t="s">
        <v>84</v>
      </c>
      <c r="W40" s="182" t="s">
        <v>85</v>
      </c>
      <c r="X40" s="182" t="s">
        <v>92</v>
      </c>
      <c r="Y40" s="182" t="s">
        <v>87</v>
      </c>
      <c r="Z40" s="194"/>
      <c r="AA40" s="145">
        <f t="shared" si="6"/>
        <v>208333.3333</v>
      </c>
      <c r="AB40" s="132"/>
      <c r="AC40" s="145">
        <f t="shared" si="7"/>
        <v>208333.3333</v>
      </c>
      <c r="AD40" s="132"/>
      <c r="AE40" s="145">
        <f t="shared" si="8"/>
        <v>208333.3333</v>
      </c>
      <c r="AF40" s="134"/>
      <c r="AG40" s="68">
        <f t="shared" si="3"/>
        <v>625000</v>
      </c>
      <c r="AH40" s="132"/>
      <c r="AI40" s="145">
        <f t="shared" si="9"/>
        <v>208333.3333</v>
      </c>
      <c r="AJ40" s="132"/>
      <c r="AK40" s="145">
        <f t="shared" si="10"/>
        <v>208333.3333</v>
      </c>
      <c r="AL40" s="132"/>
      <c r="AM40" s="145">
        <f t="shared" si="11"/>
        <v>208333.3333</v>
      </c>
      <c r="AN40" s="134"/>
      <c r="AO40" s="68">
        <f t="shared" si="1"/>
        <v>625000</v>
      </c>
      <c r="AP40" s="132"/>
      <c r="AQ40" s="145">
        <f t="shared" si="12"/>
        <v>208333.3333</v>
      </c>
      <c r="AR40" s="132"/>
      <c r="AS40" s="145">
        <f t="shared" si="13"/>
        <v>208333.3333</v>
      </c>
      <c r="AT40" s="132"/>
      <c r="AU40" s="145">
        <f t="shared" si="14"/>
        <v>208333.3333</v>
      </c>
      <c r="AV40" s="134"/>
      <c r="AW40" s="68">
        <f t="shared" si="4"/>
        <v>625000</v>
      </c>
      <c r="AX40" s="132"/>
      <c r="AY40" s="145">
        <f t="shared" si="15"/>
        <v>208333.3333</v>
      </c>
      <c r="AZ40" s="132"/>
      <c r="BA40" s="145">
        <f t="shared" si="16"/>
        <v>208333.3333</v>
      </c>
      <c r="BB40" s="132"/>
      <c r="BC40" s="144">
        <f t="shared" si="17"/>
        <v>208333.3333</v>
      </c>
      <c r="BD40" s="134"/>
      <c r="BE40" s="68">
        <f t="shared" si="5"/>
        <v>625000</v>
      </c>
      <c r="BF40" s="132"/>
      <c r="BG40" s="181">
        <v>2500000.0</v>
      </c>
      <c r="BH40" s="190"/>
      <c r="BI40" s="137"/>
      <c r="BJ40" s="120"/>
      <c r="BK40" s="120"/>
      <c r="BL40" s="120"/>
      <c r="BM40" s="120"/>
      <c r="BN40" s="116"/>
      <c r="BO40" s="116"/>
      <c r="BP40" s="116"/>
      <c r="BQ40" s="116"/>
      <c r="BR40" s="116"/>
      <c r="BS40" s="116"/>
      <c r="BT40" s="116"/>
      <c r="BU40" s="116"/>
      <c r="BV40" s="116"/>
    </row>
    <row r="41" ht="15.75" customHeight="1">
      <c r="A41" s="158"/>
      <c r="B41" s="158"/>
      <c r="C41" s="159"/>
      <c r="D41" s="160"/>
      <c r="E41" s="160"/>
      <c r="F41" s="160"/>
      <c r="G41" s="161"/>
      <c r="H41" s="120"/>
      <c r="I41" s="120"/>
      <c r="J41" s="120"/>
      <c r="K41" s="120"/>
      <c r="L41" s="120"/>
      <c r="M41" s="198"/>
      <c r="N41" s="199"/>
      <c r="O41" s="199"/>
      <c r="P41" s="199"/>
      <c r="Q41" s="199"/>
      <c r="R41" s="199"/>
      <c r="S41" s="132">
        <v>23500.0</v>
      </c>
      <c r="T41" s="200" t="s">
        <v>119</v>
      </c>
      <c r="U41" s="201">
        <v>11.0</v>
      </c>
      <c r="V41" s="202" t="s">
        <v>84</v>
      </c>
      <c r="W41" s="182" t="s">
        <v>85</v>
      </c>
      <c r="X41" s="182" t="s">
        <v>115</v>
      </c>
      <c r="Y41" s="182" t="s">
        <v>87</v>
      </c>
      <c r="Z41" s="194"/>
      <c r="AA41" s="145">
        <v>0.0</v>
      </c>
      <c r="AB41" s="132"/>
      <c r="AC41" s="145">
        <f t="shared" si="7"/>
        <v>0</v>
      </c>
      <c r="AD41" s="132"/>
      <c r="AE41" s="145">
        <f t="shared" si="8"/>
        <v>0</v>
      </c>
      <c r="AF41" s="134"/>
      <c r="AG41" s="68">
        <f t="shared" si="3"/>
        <v>0</v>
      </c>
      <c r="AH41" s="132"/>
      <c r="AI41" s="145">
        <f t="shared" si="9"/>
        <v>0</v>
      </c>
      <c r="AJ41" s="132"/>
      <c r="AK41" s="145">
        <v>5516525.0</v>
      </c>
      <c r="AL41" s="132"/>
      <c r="AM41" s="145">
        <f t="shared" si="11"/>
        <v>0</v>
      </c>
      <c r="AN41" s="134"/>
      <c r="AO41" s="68">
        <f t="shared" si="1"/>
        <v>5516525</v>
      </c>
      <c r="AP41" s="132"/>
      <c r="AQ41" s="145">
        <f t="shared" si="12"/>
        <v>0</v>
      </c>
      <c r="AR41" s="132"/>
      <c r="AS41" s="145">
        <f t="shared" si="13"/>
        <v>0</v>
      </c>
      <c r="AT41" s="132"/>
      <c r="AU41" s="145">
        <f t="shared" si="14"/>
        <v>0</v>
      </c>
      <c r="AV41" s="134"/>
      <c r="AW41" s="68">
        <f t="shared" si="4"/>
        <v>0</v>
      </c>
      <c r="AX41" s="132"/>
      <c r="AY41" s="145">
        <f t="shared" si="15"/>
        <v>0</v>
      </c>
      <c r="AZ41" s="132"/>
      <c r="BA41" s="145">
        <f t="shared" si="16"/>
        <v>0</v>
      </c>
      <c r="BB41" s="132"/>
      <c r="BC41" s="144">
        <f t="shared" si="17"/>
        <v>0</v>
      </c>
      <c r="BD41" s="134"/>
      <c r="BE41" s="68">
        <f t="shared" si="5"/>
        <v>0</v>
      </c>
      <c r="BF41" s="132"/>
      <c r="BG41" s="181">
        <v>5516525.0</v>
      </c>
      <c r="BH41" s="190"/>
      <c r="BI41" s="137"/>
      <c r="BJ41" s="120"/>
      <c r="BK41" s="120"/>
      <c r="BL41" s="120"/>
      <c r="BM41" s="120"/>
      <c r="BN41" s="116"/>
      <c r="BO41" s="116"/>
      <c r="BP41" s="116"/>
      <c r="BQ41" s="116"/>
      <c r="BR41" s="116"/>
      <c r="BS41" s="116"/>
      <c r="BT41" s="116"/>
      <c r="BU41" s="116"/>
      <c r="BV41" s="116"/>
    </row>
    <row r="42" ht="15.75" customHeight="1">
      <c r="A42" s="158"/>
      <c r="B42" s="158"/>
      <c r="C42" s="159"/>
      <c r="D42" s="160"/>
      <c r="E42" s="160"/>
      <c r="F42" s="160"/>
      <c r="G42" s="161"/>
      <c r="H42" s="120"/>
      <c r="I42" s="120"/>
      <c r="J42" s="120"/>
      <c r="K42" s="120"/>
      <c r="L42" s="120"/>
      <c r="M42" s="198"/>
      <c r="N42" s="199"/>
      <c r="O42" s="199"/>
      <c r="P42" s="199"/>
      <c r="Q42" s="199"/>
      <c r="R42" s="199"/>
      <c r="S42" s="132">
        <v>25400.0</v>
      </c>
      <c r="T42" s="203" t="s">
        <v>120</v>
      </c>
      <c r="U42" s="197">
        <v>11.0</v>
      </c>
      <c r="V42" s="183" t="s">
        <v>84</v>
      </c>
      <c r="W42" s="204" t="s">
        <v>85</v>
      </c>
      <c r="X42" s="182" t="s">
        <v>115</v>
      </c>
      <c r="Y42" s="182" t="s">
        <v>87</v>
      </c>
      <c r="Z42" s="194"/>
      <c r="AA42" s="145">
        <v>0.0</v>
      </c>
      <c r="AB42" s="132"/>
      <c r="AC42" s="145">
        <f t="shared" si="7"/>
        <v>0</v>
      </c>
      <c r="AD42" s="132"/>
      <c r="AE42" s="145">
        <f t="shared" si="8"/>
        <v>0</v>
      </c>
      <c r="AF42" s="134"/>
      <c r="AG42" s="68">
        <f t="shared" si="3"/>
        <v>0</v>
      </c>
      <c r="AH42" s="132"/>
      <c r="AI42" s="145">
        <f t="shared" si="9"/>
        <v>0</v>
      </c>
      <c r="AJ42" s="132"/>
      <c r="AK42" s="145">
        <f t="shared" ref="AK42:AK45" si="18">AE42</f>
        <v>0</v>
      </c>
      <c r="AL42" s="132"/>
      <c r="AM42" s="145">
        <f t="shared" si="11"/>
        <v>0</v>
      </c>
      <c r="AN42" s="134"/>
      <c r="AO42" s="68">
        <f t="shared" si="1"/>
        <v>0</v>
      </c>
      <c r="AP42" s="132"/>
      <c r="AQ42" s="145">
        <f t="shared" si="12"/>
        <v>0</v>
      </c>
      <c r="AR42" s="132"/>
      <c r="AS42" s="145">
        <f t="shared" si="13"/>
        <v>0</v>
      </c>
      <c r="AT42" s="132"/>
      <c r="AU42" s="145">
        <f t="shared" si="14"/>
        <v>0</v>
      </c>
      <c r="AV42" s="134"/>
      <c r="AW42" s="68">
        <f t="shared" si="4"/>
        <v>0</v>
      </c>
      <c r="AX42" s="132"/>
      <c r="AY42" s="145">
        <v>0.0</v>
      </c>
      <c r="AZ42" s="132"/>
      <c r="BA42" s="145">
        <v>3000000.0</v>
      </c>
      <c r="BB42" s="132"/>
      <c r="BC42" s="144">
        <v>0.0</v>
      </c>
      <c r="BD42" s="134"/>
      <c r="BE42" s="68">
        <f t="shared" si="5"/>
        <v>3000000</v>
      </c>
      <c r="BF42" s="132"/>
      <c r="BG42" s="181">
        <v>3000000.0</v>
      </c>
      <c r="BH42" s="190"/>
      <c r="BI42" s="137"/>
      <c r="BJ42" s="120"/>
      <c r="BK42" s="120"/>
      <c r="BL42" s="120"/>
      <c r="BM42" s="120"/>
      <c r="BN42" s="116"/>
      <c r="BO42" s="116"/>
      <c r="BP42" s="116"/>
      <c r="BQ42" s="116"/>
      <c r="BR42" s="116"/>
      <c r="BS42" s="116"/>
      <c r="BT42" s="116"/>
      <c r="BU42" s="116"/>
      <c r="BV42" s="116"/>
    </row>
    <row r="43" ht="15.75" customHeight="1">
      <c r="A43" s="158"/>
      <c r="B43" s="158"/>
      <c r="C43" s="159"/>
      <c r="D43" s="160"/>
      <c r="E43" s="160"/>
      <c r="F43" s="160"/>
      <c r="G43" s="161"/>
      <c r="H43" s="120"/>
      <c r="I43" s="120"/>
      <c r="J43" s="120"/>
      <c r="K43" s="120"/>
      <c r="L43" s="120"/>
      <c r="M43" s="198"/>
      <c r="N43" s="199"/>
      <c r="O43" s="199"/>
      <c r="P43" s="199"/>
      <c r="Q43" s="199"/>
      <c r="R43" s="199"/>
      <c r="S43" s="132">
        <v>27210.0</v>
      </c>
      <c r="T43" s="205" t="s">
        <v>121</v>
      </c>
      <c r="U43" s="197">
        <v>11.0</v>
      </c>
      <c r="V43" s="183" t="s">
        <v>84</v>
      </c>
      <c r="W43" s="204" t="s">
        <v>85</v>
      </c>
      <c r="X43" s="182" t="s">
        <v>115</v>
      </c>
      <c r="Y43" s="182" t="s">
        <v>87</v>
      </c>
      <c r="Z43" s="194"/>
      <c r="AA43" s="145">
        <f>BG43/12</f>
        <v>191666.6667</v>
      </c>
      <c r="AB43" s="132"/>
      <c r="AC43" s="145">
        <f t="shared" si="7"/>
        <v>191666.6667</v>
      </c>
      <c r="AD43" s="132"/>
      <c r="AE43" s="145">
        <f t="shared" si="8"/>
        <v>191666.6667</v>
      </c>
      <c r="AF43" s="134"/>
      <c r="AG43" s="68">
        <f t="shared" si="3"/>
        <v>575000</v>
      </c>
      <c r="AH43" s="132"/>
      <c r="AI43" s="145">
        <f t="shared" si="9"/>
        <v>191666.6667</v>
      </c>
      <c r="AJ43" s="132"/>
      <c r="AK43" s="145">
        <f t="shared" si="18"/>
        <v>191666.6667</v>
      </c>
      <c r="AL43" s="132"/>
      <c r="AM43" s="145">
        <f t="shared" si="11"/>
        <v>191666.6667</v>
      </c>
      <c r="AN43" s="134"/>
      <c r="AO43" s="68">
        <f t="shared" si="1"/>
        <v>575000</v>
      </c>
      <c r="AP43" s="132"/>
      <c r="AQ43" s="145">
        <f t="shared" si="12"/>
        <v>191666.6667</v>
      </c>
      <c r="AR43" s="132"/>
      <c r="AS43" s="145">
        <f t="shared" si="13"/>
        <v>191666.6667</v>
      </c>
      <c r="AT43" s="132"/>
      <c r="AU43" s="145">
        <f t="shared" si="14"/>
        <v>191666.6667</v>
      </c>
      <c r="AV43" s="134"/>
      <c r="AW43" s="68">
        <f t="shared" si="4"/>
        <v>575000</v>
      </c>
      <c r="AX43" s="132"/>
      <c r="AY43" s="145">
        <f>AQ43</f>
        <v>191666.6667</v>
      </c>
      <c r="AZ43" s="132"/>
      <c r="BA43" s="145">
        <f>AY43</f>
        <v>191666.6667</v>
      </c>
      <c r="BB43" s="132"/>
      <c r="BC43" s="144">
        <f t="shared" ref="BC43:BC45" si="19">BA43</f>
        <v>191666.6667</v>
      </c>
      <c r="BD43" s="134"/>
      <c r="BE43" s="68">
        <f t="shared" si="5"/>
        <v>575000</v>
      </c>
      <c r="BF43" s="132"/>
      <c r="BG43" s="181">
        <v>2300000.0</v>
      </c>
      <c r="BH43" s="190"/>
      <c r="BI43" s="137"/>
      <c r="BJ43" s="120"/>
      <c r="BK43" s="120"/>
      <c r="BL43" s="120"/>
      <c r="BM43" s="120"/>
      <c r="BN43" s="116"/>
      <c r="BO43" s="116"/>
      <c r="BP43" s="116"/>
      <c r="BQ43" s="116"/>
      <c r="BR43" s="116"/>
      <c r="BS43" s="116"/>
      <c r="BT43" s="116"/>
      <c r="BU43" s="116"/>
      <c r="BV43" s="116"/>
    </row>
    <row r="44" ht="41.25" customHeight="1">
      <c r="A44" s="158"/>
      <c r="B44" s="158"/>
      <c r="C44" s="159"/>
      <c r="D44" s="160"/>
      <c r="E44" s="160"/>
      <c r="F44" s="160"/>
      <c r="G44" s="161"/>
      <c r="H44" s="161" t="s">
        <v>78</v>
      </c>
      <c r="I44" s="161">
        <v>5.0</v>
      </c>
      <c r="J44" s="161">
        <v>1.0</v>
      </c>
      <c r="K44" s="162"/>
      <c r="L44" s="160" t="s">
        <v>79</v>
      </c>
      <c r="M44" s="165">
        <v>4.0</v>
      </c>
      <c r="N44" s="206" t="s">
        <v>122</v>
      </c>
      <c r="O44" s="67">
        <v>145.0</v>
      </c>
      <c r="P44" s="67" t="s">
        <v>90</v>
      </c>
      <c r="Q44" s="67">
        <v>12.0</v>
      </c>
      <c r="R44" s="67" t="s">
        <v>91</v>
      </c>
      <c r="S44" s="167">
        <v>200.0</v>
      </c>
      <c r="T44" s="67" t="s">
        <v>123</v>
      </c>
      <c r="U44" s="67">
        <v>11.0</v>
      </c>
      <c r="V44" s="67" t="s">
        <v>84</v>
      </c>
      <c r="W44" s="67" t="s">
        <v>85</v>
      </c>
      <c r="X44" s="67"/>
      <c r="Y44" s="67"/>
      <c r="Z44" s="67"/>
      <c r="AA44" s="169">
        <f>AA45</f>
        <v>0</v>
      </c>
      <c r="AB44" s="168"/>
      <c r="AC44" s="169">
        <f t="shared" si="7"/>
        <v>0</v>
      </c>
      <c r="AD44" s="168"/>
      <c r="AE44" s="169">
        <f>AE45</f>
        <v>300000</v>
      </c>
      <c r="AF44" s="170"/>
      <c r="AG44" s="135">
        <f t="shared" si="3"/>
        <v>300000</v>
      </c>
      <c r="AH44" s="168"/>
      <c r="AI44" s="169">
        <v>0.0</v>
      </c>
      <c r="AJ44" s="168"/>
      <c r="AK44" s="169">
        <f t="shared" si="18"/>
        <v>300000</v>
      </c>
      <c r="AL44" s="168"/>
      <c r="AM44" s="169">
        <v>0.0</v>
      </c>
      <c r="AN44" s="170"/>
      <c r="AO44" s="135">
        <f t="shared" si="1"/>
        <v>300000</v>
      </c>
      <c r="AP44" s="168"/>
      <c r="AQ44" s="169">
        <f>AQ45</f>
        <v>300000</v>
      </c>
      <c r="AR44" s="168"/>
      <c r="AS44" s="169">
        <v>0.0</v>
      </c>
      <c r="AT44" s="168"/>
      <c r="AU44" s="169">
        <f t="shared" si="14"/>
        <v>0</v>
      </c>
      <c r="AV44" s="170"/>
      <c r="AW44" s="135">
        <f t="shared" si="4"/>
        <v>300000</v>
      </c>
      <c r="AX44" s="168"/>
      <c r="AY44" s="169">
        <f>AY45</f>
        <v>100000</v>
      </c>
      <c r="AZ44" s="168"/>
      <c r="BA44" s="169">
        <v>0.0</v>
      </c>
      <c r="BB44" s="168"/>
      <c r="BC44" s="169">
        <f t="shared" si="19"/>
        <v>0</v>
      </c>
      <c r="BD44" s="134"/>
      <c r="BE44" s="68">
        <f t="shared" si="5"/>
        <v>100000</v>
      </c>
      <c r="BF44" s="168"/>
      <c r="BG44" s="171">
        <f>AG44+AO44+AW44+BE44</f>
        <v>1000000</v>
      </c>
      <c r="BH44" s="190"/>
      <c r="BI44" s="137"/>
      <c r="BJ44" s="120"/>
      <c r="BK44" s="120"/>
      <c r="BL44" s="120"/>
      <c r="BM44" s="120"/>
      <c r="BN44" s="116"/>
      <c r="BO44" s="116"/>
      <c r="BP44" s="116"/>
      <c r="BQ44" s="116"/>
      <c r="BR44" s="116"/>
      <c r="BS44" s="116"/>
      <c r="BT44" s="116"/>
      <c r="BU44" s="116"/>
      <c r="BV44" s="116"/>
    </row>
    <row r="45" ht="25.5" customHeight="1">
      <c r="A45" s="120"/>
      <c r="B45" s="120"/>
      <c r="C45" s="174"/>
      <c r="D45" s="117"/>
      <c r="E45" s="117"/>
      <c r="F45" s="117"/>
      <c r="G45" s="175"/>
      <c r="H45" s="120"/>
      <c r="I45" s="120"/>
      <c r="J45" s="120"/>
      <c r="K45" s="120"/>
      <c r="L45" s="120"/>
      <c r="M45" s="172"/>
      <c r="N45" s="122"/>
      <c r="O45" s="120"/>
      <c r="P45" s="120"/>
      <c r="Q45" s="127"/>
      <c r="R45" s="129"/>
      <c r="S45" s="132">
        <v>23200.0</v>
      </c>
      <c r="T45" s="207" t="s">
        <v>124</v>
      </c>
      <c r="U45" s="127">
        <v>11.0</v>
      </c>
      <c r="V45" s="183" t="s">
        <v>84</v>
      </c>
      <c r="W45" s="129" t="s">
        <v>85</v>
      </c>
      <c r="X45" s="127" t="s">
        <v>115</v>
      </c>
      <c r="Y45" s="127" t="s">
        <v>87</v>
      </c>
      <c r="Z45" s="127"/>
      <c r="AA45" s="144">
        <v>0.0</v>
      </c>
      <c r="AB45" s="132"/>
      <c r="AC45" s="145">
        <f t="shared" si="7"/>
        <v>0</v>
      </c>
      <c r="AD45" s="132"/>
      <c r="AE45" s="145">
        <v>300000.0</v>
      </c>
      <c r="AF45" s="134"/>
      <c r="AG45" s="68">
        <f t="shared" si="3"/>
        <v>300000</v>
      </c>
      <c r="AH45" s="132"/>
      <c r="AI45" s="145">
        <v>0.0</v>
      </c>
      <c r="AJ45" s="132"/>
      <c r="AK45" s="145">
        <f t="shared" si="18"/>
        <v>300000</v>
      </c>
      <c r="AL45" s="132"/>
      <c r="AM45" s="145">
        <v>0.0</v>
      </c>
      <c r="AN45" s="134"/>
      <c r="AO45" s="68">
        <f t="shared" si="1"/>
        <v>300000</v>
      </c>
      <c r="AP45" s="132"/>
      <c r="AQ45" s="145">
        <v>300000.0</v>
      </c>
      <c r="AR45" s="132"/>
      <c r="AS45" s="145">
        <v>0.0</v>
      </c>
      <c r="AT45" s="132"/>
      <c r="AU45" s="145">
        <f t="shared" si="14"/>
        <v>0</v>
      </c>
      <c r="AV45" s="134"/>
      <c r="AW45" s="68">
        <f t="shared" si="4"/>
        <v>300000</v>
      </c>
      <c r="AX45" s="132"/>
      <c r="AY45" s="145">
        <v>100000.0</v>
      </c>
      <c r="AZ45" s="132"/>
      <c r="BA45" s="145">
        <v>0.0</v>
      </c>
      <c r="BB45" s="132"/>
      <c r="BC45" s="145">
        <f t="shared" si="19"/>
        <v>0</v>
      </c>
      <c r="BD45" s="134"/>
      <c r="BE45" s="68">
        <f t="shared" si="5"/>
        <v>100000</v>
      </c>
      <c r="BF45" s="127"/>
      <c r="BG45" s="181">
        <v>1000000.0</v>
      </c>
      <c r="BH45" s="190"/>
      <c r="BI45" s="137"/>
      <c r="BJ45" s="120"/>
      <c r="BK45" s="120"/>
      <c r="BL45" s="120"/>
      <c r="BM45" s="120"/>
      <c r="BN45" s="116"/>
      <c r="BO45" s="116"/>
      <c r="BP45" s="116"/>
      <c r="BQ45" s="116"/>
      <c r="BR45" s="116"/>
      <c r="BS45" s="116"/>
      <c r="BT45" s="116"/>
      <c r="BU45" s="116"/>
      <c r="BV45" s="116"/>
    </row>
    <row r="46" ht="60.0" customHeight="1">
      <c r="A46" s="120"/>
      <c r="B46" s="120"/>
      <c r="C46" s="174"/>
      <c r="D46" s="118"/>
      <c r="E46" s="118"/>
      <c r="F46" s="118"/>
      <c r="G46" s="208"/>
      <c r="H46" s="161" t="s">
        <v>78</v>
      </c>
      <c r="I46" s="161">
        <v>5.0</v>
      </c>
      <c r="J46" s="161">
        <v>1.0</v>
      </c>
      <c r="K46" s="162"/>
      <c r="L46" s="160" t="s">
        <v>79</v>
      </c>
      <c r="M46" s="209">
        <v>5.0</v>
      </c>
      <c r="N46" s="209" t="s">
        <v>125</v>
      </c>
      <c r="O46" s="105">
        <v>145.0</v>
      </c>
      <c r="P46" s="166" t="s">
        <v>90</v>
      </c>
      <c r="Q46" s="105">
        <v>12.0</v>
      </c>
      <c r="R46" s="166" t="s">
        <v>91</v>
      </c>
      <c r="S46" s="166" t="s">
        <v>126</v>
      </c>
      <c r="T46" s="166" t="s">
        <v>127</v>
      </c>
      <c r="U46" s="105">
        <v>11.0</v>
      </c>
      <c r="V46" s="166" t="s">
        <v>84</v>
      </c>
      <c r="W46" s="166" t="s">
        <v>85</v>
      </c>
      <c r="X46" s="166" t="s">
        <v>115</v>
      </c>
      <c r="Y46" s="166" t="s">
        <v>87</v>
      </c>
      <c r="Z46" s="166"/>
      <c r="AA46" s="169">
        <f>SUM(AA47:AA71)</f>
        <v>30833.33667</v>
      </c>
      <c r="AB46" s="168"/>
      <c r="AC46" s="169">
        <f>SUM(AC47:AC71)</f>
        <v>130833.3367</v>
      </c>
      <c r="AD46" s="168"/>
      <c r="AE46" s="169">
        <f>SUM(AE47:AE71)</f>
        <v>680833.3367</v>
      </c>
      <c r="AF46" s="170"/>
      <c r="AG46" s="135">
        <f t="shared" si="3"/>
        <v>842500.01</v>
      </c>
      <c r="AH46" s="168"/>
      <c r="AI46" s="169">
        <f>SUM(AI47:AI71)</f>
        <v>1814897.337</v>
      </c>
      <c r="AJ46" s="168"/>
      <c r="AK46" s="169">
        <f>SUM(AK47:AK71)</f>
        <v>931833.3367</v>
      </c>
      <c r="AL46" s="168"/>
      <c r="AM46" s="169">
        <f>SUM(AM47:AM71)</f>
        <v>230833.3367</v>
      </c>
      <c r="AN46" s="170"/>
      <c r="AO46" s="135">
        <f t="shared" si="1"/>
        <v>2977564.01</v>
      </c>
      <c r="AP46" s="168"/>
      <c r="AQ46" s="169">
        <f>SUM(AQ47:AQ71)</f>
        <v>430833.3367</v>
      </c>
      <c r="AR46" s="168"/>
      <c r="AS46" s="169">
        <f>SUM(AS47:AS71)</f>
        <v>231833.3367</v>
      </c>
      <c r="AT46" s="168"/>
      <c r="AU46" s="169">
        <f>SUM(AU47:AU71)</f>
        <v>430833.3367</v>
      </c>
      <c r="AV46" s="170"/>
      <c r="AW46" s="135">
        <f t="shared" si="4"/>
        <v>1093500.01</v>
      </c>
      <c r="AX46" s="168"/>
      <c r="AY46" s="169">
        <f>SUM(AY47:AY71)</f>
        <v>430833.3367</v>
      </c>
      <c r="AZ46" s="168"/>
      <c r="BA46" s="169">
        <f>SUM(BA47:BA71)</f>
        <v>479833.3367</v>
      </c>
      <c r="BB46" s="168"/>
      <c r="BC46" s="169">
        <f>SUM(BC47:BC71)</f>
        <v>30833.33667</v>
      </c>
      <c r="BD46" s="134"/>
      <c r="BE46" s="68">
        <f t="shared" si="5"/>
        <v>941500.01</v>
      </c>
      <c r="BF46" s="168"/>
      <c r="BG46" s="169">
        <f>SUM(BG47:BG71)</f>
        <v>5790856.65</v>
      </c>
      <c r="BH46" s="190"/>
      <c r="BI46" s="131"/>
      <c r="BJ46" s="210"/>
      <c r="BK46" s="114"/>
      <c r="BL46" s="136"/>
      <c r="BM46" s="114"/>
      <c r="BN46" s="116"/>
      <c r="BO46" s="116"/>
      <c r="BP46" s="116"/>
      <c r="BQ46" s="116"/>
      <c r="BR46" s="116"/>
      <c r="BS46" s="116"/>
      <c r="BT46" s="116"/>
      <c r="BU46" s="116"/>
      <c r="BV46" s="116"/>
    </row>
    <row r="47" ht="15.75" customHeight="1">
      <c r="A47" s="120"/>
      <c r="B47" s="120"/>
      <c r="C47" s="174"/>
      <c r="D47" s="118"/>
      <c r="E47" s="118"/>
      <c r="F47" s="118"/>
      <c r="G47" s="208"/>
      <c r="H47" s="120"/>
      <c r="I47" s="120"/>
      <c r="J47" s="120"/>
      <c r="K47" s="120"/>
      <c r="L47" s="120"/>
      <c r="M47" s="120"/>
      <c r="N47" s="122"/>
      <c r="O47" s="132">
        <v>145.0</v>
      </c>
      <c r="P47" s="211" t="s">
        <v>90</v>
      </c>
      <c r="Q47" s="212">
        <v>12.0</v>
      </c>
      <c r="R47" s="213" t="s">
        <v>91</v>
      </c>
      <c r="S47" s="132">
        <v>25100.0</v>
      </c>
      <c r="T47" s="214" t="s">
        <v>128</v>
      </c>
      <c r="U47" s="127">
        <v>11.0</v>
      </c>
      <c r="V47" s="183" t="s">
        <v>84</v>
      </c>
      <c r="W47" s="129" t="s">
        <v>85</v>
      </c>
      <c r="X47" s="127" t="s">
        <v>115</v>
      </c>
      <c r="Y47" s="127" t="s">
        <v>87</v>
      </c>
      <c r="Z47" s="132"/>
      <c r="AA47" s="145">
        <v>0.0</v>
      </c>
      <c r="AB47" s="132"/>
      <c r="AC47" s="145">
        <v>0.0</v>
      </c>
      <c r="AD47" s="132"/>
      <c r="AE47" s="145"/>
      <c r="AF47" s="134"/>
      <c r="AG47" s="68">
        <f t="shared" si="3"/>
        <v>0</v>
      </c>
      <c r="AH47" s="132"/>
      <c r="AI47" s="145">
        <v>0.0</v>
      </c>
      <c r="AJ47" s="132"/>
      <c r="AK47" s="145">
        <v>0.0</v>
      </c>
      <c r="AL47" s="132"/>
      <c r="AM47" s="145">
        <v>0.0</v>
      </c>
      <c r="AN47" s="134"/>
      <c r="AO47" s="68">
        <f t="shared" si="1"/>
        <v>0</v>
      </c>
      <c r="AP47" s="132"/>
      <c r="AQ47" s="145">
        <v>0.0</v>
      </c>
      <c r="AR47" s="132"/>
      <c r="AS47" s="145">
        <v>50000.0</v>
      </c>
      <c r="AT47" s="132"/>
      <c r="AU47" s="145">
        <v>0.0</v>
      </c>
      <c r="AV47" s="134"/>
      <c r="AW47" s="68">
        <f t="shared" si="4"/>
        <v>50000</v>
      </c>
      <c r="AX47" s="132"/>
      <c r="AY47" s="145">
        <f t="shared" ref="AY47:AY55" si="20">AQ47</f>
        <v>0</v>
      </c>
      <c r="AZ47" s="132"/>
      <c r="BA47" s="145">
        <f t="shared" ref="BA47:BA50" si="21">AY47</f>
        <v>0</v>
      </c>
      <c r="BB47" s="132"/>
      <c r="BC47" s="145">
        <f t="shared" ref="BC47:BC50" si="22">BA47</f>
        <v>0</v>
      </c>
      <c r="BD47" s="134"/>
      <c r="BE47" s="68">
        <f t="shared" si="5"/>
        <v>0</v>
      </c>
      <c r="BF47" s="132"/>
      <c r="BG47" s="181">
        <v>50000.0</v>
      </c>
      <c r="BH47" s="190"/>
      <c r="BI47" s="137"/>
      <c r="BJ47" s="120"/>
      <c r="BK47" s="120"/>
      <c r="BL47" s="120"/>
      <c r="BM47" s="120"/>
      <c r="BN47" s="116"/>
      <c r="BO47" s="116"/>
      <c r="BP47" s="116"/>
      <c r="BQ47" s="116"/>
      <c r="BR47" s="116"/>
      <c r="BS47" s="116"/>
      <c r="BT47" s="116"/>
      <c r="BU47" s="116"/>
      <c r="BV47" s="116"/>
    </row>
    <row r="48" ht="30.0" customHeight="1">
      <c r="A48" s="120"/>
      <c r="B48" s="120"/>
      <c r="C48" s="174"/>
      <c r="D48" s="117"/>
      <c r="E48" s="117"/>
      <c r="F48" s="117"/>
      <c r="G48" s="175"/>
      <c r="H48" s="120"/>
      <c r="I48" s="120"/>
      <c r="J48" s="120"/>
      <c r="K48" s="120"/>
      <c r="L48" s="120"/>
      <c r="M48" s="120"/>
      <c r="N48" s="122"/>
      <c r="O48" s="132">
        <v>145.0</v>
      </c>
      <c r="P48" s="211" t="s">
        <v>90</v>
      </c>
      <c r="Q48" s="212">
        <v>12.0</v>
      </c>
      <c r="R48" s="213" t="s">
        <v>91</v>
      </c>
      <c r="S48" s="132">
        <v>25300.0</v>
      </c>
      <c r="T48" s="196" t="s">
        <v>129</v>
      </c>
      <c r="U48" s="127">
        <v>11.0</v>
      </c>
      <c r="V48" s="183" t="s">
        <v>84</v>
      </c>
      <c r="W48" s="129" t="s">
        <v>85</v>
      </c>
      <c r="X48" s="127" t="s">
        <v>115</v>
      </c>
      <c r="Y48" s="127" t="s">
        <v>87</v>
      </c>
      <c r="Z48" s="132"/>
      <c r="AA48" s="145">
        <v>0.0</v>
      </c>
      <c r="AB48" s="132"/>
      <c r="AC48" s="145">
        <f t="shared" ref="AC48:AC52" si="23">AA48</f>
        <v>0</v>
      </c>
      <c r="AD48" s="132"/>
      <c r="AE48" s="145">
        <v>250000.0</v>
      </c>
      <c r="AF48" s="134"/>
      <c r="AG48" s="68">
        <f t="shared" si="3"/>
        <v>250000</v>
      </c>
      <c r="AH48" s="132"/>
      <c r="AI48" s="145">
        <v>29955.0</v>
      </c>
      <c r="AJ48" s="132"/>
      <c r="AK48" s="145">
        <v>0.0</v>
      </c>
      <c r="AL48" s="132"/>
      <c r="AM48" s="145">
        <v>0.0</v>
      </c>
      <c r="AN48" s="134"/>
      <c r="AO48" s="68">
        <f t="shared" si="1"/>
        <v>29955</v>
      </c>
      <c r="AP48" s="132"/>
      <c r="AQ48" s="145">
        <f t="shared" ref="AQ48:AQ51" si="24">AM48</f>
        <v>0</v>
      </c>
      <c r="AR48" s="132"/>
      <c r="AS48" s="145">
        <f t="shared" ref="AS48:AS54" si="25">AQ48</f>
        <v>0</v>
      </c>
      <c r="AT48" s="132"/>
      <c r="AU48" s="145">
        <f t="shared" ref="AU48:AU54" si="26">AS48</f>
        <v>0</v>
      </c>
      <c r="AV48" s="134"/>
      <c r="AW48" s="68">
        <f t="shared" si="4"/>
        <v>0</v>
      </c>
      <c r="AX48" s="132"/>
      <c r="AY48" s="145">
        <f t="shared" si="20"/>
        <v>0</v>
      </c>
      <c r="AZ48" s="132"/>
      <c r="BA48" s="145">
        <f t="shared" si="21"/>
        <v>0</v>
      </c>
      <c r="BB48" s="132"/>
      <c r="BC48" s="145">
        <f t="shared" si="22"/>
        <v>0</v>
      </c>
      <c r="BD48" s="134"/>
      <c r="BE48" s="68">
        <f t="shared" si="5"/>
        <v>0</v>
      </c>
      <c r="BF48" s="132"/>
      <c r="BG48" s="181">
        <v>279955.0</v>
      </c>
      <c r="BH48" s="190"/>
      <c r="BI48" s="137"/>
      <c r="BJ48" s="120"/>
      <c r="BK48" s="120"/>
      <c r="BL48" s="120"/>
      <c r="BM48" s="120"/>
      <c r="BN48" s="116"/>
      <c r="BO48" s="116"/>
      <c r="BP48" s="116"/>
      <c r="BQ48" s="116"/>
      <c r="BR48" s="116"/>
      <c r="BS48" s="116"/>
      <c r="BT48" s="116"/>
      <c r="BU48" s="116"/>
      <c r="BV48" s="116"/>
    </row>
    <row r="49" ht="15.75" customHeight="1">
      <c r="A49" s="120"/>
      <c r="B49" s="120"/>
      <c r="C49" s="174"/>
      <c r="D49" s="117"/>
      <c r="E49" s="117"/>
      <c r="F49" s="117"/>
      <c r="G49" s="175"/>
      <c r="H49" s="120"/>
      <c r="I49" s="120"/>
      <c r="J49" s="120"/>
      <c r="K49" s="120"/>
      <c r="L49" s="120"/>
      <c r="M49" s="120"/>
      <c r="N49" s="215"/>
      <c r="O49" s="132">
        <v>145.0</v>
      </c>
      <c r="P49" s="211" t="s">
        <v>90</v>
      </c>
      <c r="Q49" s="212">
        <v>12.0</v>
      </c>
      <c r="R49" s="213" t="s">
        <v>91</v>
      </c>
      <c r="S49" s="132">
        <v>26110.0</v>
      </c>
      <c r="T49" s="196" t="s">
        <v>130</v>
      </c>
      <c r="U49" s="127">
        <v>11.0</v>
      </c>
      <c r="V49" s="183" t="s">
        <v>84</v>
      </c>
      <c r="W49" s="129" t="s">
        <v>85</v>
      </c>
      <c r="X49" s="127" t="s">
        <v>115</v>
      </c>
      <c r="Y49" s="127" t="s">
        <v>87</v>
      </c>
      <c r="Z49" s="132"/>
      <c r="AA49" s="145">
        <f>BG49/12</f>
        <v>4166.666667</v>
      </c>
      <c r="AB49" s="132"/>
      <c r="AC49" s="145">
        <f t="shared" si="23"/>
        <v>4166.666667</v>
      </c>
      <c r="AD49" s="132"/>
      <c r="AE49" s="145">
        <f t="shared" ref="AE49:AE52" si="27">AC49</f>
        <v>4166.666667</v>
      </c>
      <c r="AF49" s="134"/>
      <c r="AG49" s="68">
        <f t="shared" si="3"/>
        <v>12500</v>
      </c>
      <c r="AH49" s="132"/>
      <c r="AI49" s="145">
        <f t="shared" ref="AI49:AI50" si="28">AE49</f>
        <v>4166.666667</v>
      </c>
      <c r="AJ49" s="132"/>
      <c r="AK49" s="145">
        <f t="shared" ref="AK49:AK52" si="29">AE49</f>
        <v>4166.666667</v>
      </c>
      <c r="AL49" s="132"/>
      <c r="AM49" s="145">
        <f t="shared" ref="AM49:AM51" si="30">AE49</f>
        <v>4166.666667</v>
      </c>
      <c r="AN49" s="134"/>
      <c r="AO49" s="68">
        <f t="shared" si="1"/>
        <v>12500</v>
      </c>
      <c r="AP49" s="132"/>
      <c r="AQ49" s="145">
        <f t="shared" si="24"/>
        <v>4166.666667</v>
      </c>
      <c r="AR49" s="132"/>
      <c r="AS49" s="145">
        <f t="shared" si="25"/>
        <v>4166.666667</v>
      </c>
      <c r="AT49" s="132"/>
      <c r="AU49" s="145">
        <f t="shared" si="26"/>
        <v>4166.666667</v>
      </c>
      <c r="AV49" s="134"/>
      <c r="AW49" s="68">
        <f t="shared" si="4"/>
        <v>12500</v>
      </c>
      <c r="AX49" s="132"/>
      <c r="AY49" s="145">
        <f t="shared" si="20"/>
        <v>4166.666667</v>
      </c>
      <c r="AZ49" s="132"/>
      <c r="BA49" s="145">
        <f t="shared" si="21"/>
        <v>4166.666667</v>
      </c>
      <c r="BB49" s="132"/>
      <c r="BC49" s="145">
        <f t="shared" si="22"/>
        <v>4166.666667</v>
      </c>
      <c r="BD49" s="134"/>
      <c r="BE49" s="68">
        <f t="shared" si="5"/>
        <v>12500</v>
      </c>
      <c r="BF49" s="132"/>
      <c r="BG49" s="181">
        <v>50000.0</v>
      </c>
      <c r="BH49" s="190"/>
      <c r="BI49" s="137"/>
      <c r="BJ49" s="120"/>
      <c r="BK49" s="120"/>
      <c r="BL49" s="120"/>
      <c r="BM49" s="120"/>
      <c r="BN49" s="116"/>
      <c r="BO49" s="116"/>
      <c r="BP49" s="116"/>
      <c r="BQ49" s="116"/>
      <c r="BR49" s="116"/>
      <c r="BS49" s="116"/>
      <c r="BT49" s="116"/>
      <c r="BU49" s="116"/>
      <c r="BV49" s="116"/>
    </row>
    <row r="50" ht="15.75" customHeight="1">
      <c r="A50" s="120"/>
      <c r="B50" s="120"/>
      <c r="C50" s="174"/>
      <c r="D50" s="118"/>
      <c r="E50" s="118"/>
      <c r="F50" s="118"/>
      <c r="G50" s="208"/>
      <c r="H50" s="120"/>
      <c r="I50" s="120"/>
      <c r="J50" s="120"/>
      <c r="K50" s="120"/>
      <c r="L50" s="120"/>
      <c r="M50" s="120"/>
      <c r="N50" s="120"/>
      <c r="O50" s="216">
        <v>145.0</v>
      </c>
      <c r="P50" s="211" t="s">
        <v>90</v>
      </c>
      <c r="Q50" s="212">
        <v>12.0</v>
      </c>
      <c r="R50" s="213" t="s">
        <v>91</v>
      </c>
      <c r="S50" s="132">
        <v>26210.0</v>
      </c>
      <c r="T50" s="196" t="s">
        <v>109</v>
      </c>
      <c r="U50" s="127">
        <v>11.0</v>
      </c>
      <c r="V50" s="183" t="s">
        <v>84</v>
      </c>
      <c r="W50" s="129" t="s">
        <v>85</v>
      </c>
      <c r="X50" s="127" t="s">
        <v>115</v>
      </c>
      <c r="Y50" s="127" t="s">
        <v>87</v>
      </c>
      <c r="Z50" s="132"/>
      <c r="AA50" s="145">
        <v>26666.67</v>
      </c>
      <c r="AB50" s="132"/>
      <c r="AC50" s="145">
        <f t="shared" si="23"/>
        <v>26666.67</v>
      </c>
      <c r="AD50" s="132"/>
      <c r="AE50" s="145">
        <f t="shared" si="27"/>
        <v>26666.67</v>
      </c>
      <c r="AF50" s="134"/>
      <c r="AG50" s="68">
        <f t="shared" si="3"/>
        <v>80000.01</v>
      </c>
      <c r="AH50" s="132"/>
      <c r="AI50" s="145">
        <f t="shared" si="28"/>
        <v>26666.67</v>
      </c>
      <c r="AJ50" s="132"/>
      <c r="AK50" s="145">
        <f t="shared" si="29"/>
        <v>26666.67</v>
      </c>
      <c r="AL50" s="132"/>
      <c r="AM50" s="145">
        <f t="shared" si="30"/>
        <v>26666.67</v>
      </c>
      <c r="AN50" s="134"/>
      <c r="AO50" s="68">
        <f t="shared" si="1"/>
        <v>80000.01</v>
      </c>
      <c r="AP50" s="132"/>
      <c r="AQ50" s="145">
        <f t="shared" si="24"/>
        <v>26666.67</v>
      </c>
      <c r="AR50" s="132"/>
      <c r="AS50" s="145">
        <f t="shared" si="25"/>
        <v>26666.67</v>
      </c>
      <c r="AT50" s="132"/>
      <c r="AU50" s="145">
        <f t="shared" si="26"/>
        <v>26666.67</v>
      </c>
      <c r="AV50" s="134"/>
      <c r="AW50" s="68">
        <f t="shared" si="4"/>
        <v>80000.01</v>
      </c>
      <c r="AX50" s="132"/>
      <c r="AY50" s="145">
        <f t="shared" si="20"/>
        <v>26666.67</v>
      </c>
      <c r="AZ50" s="132"/>
      <c r="BA50" s="145">
        <f t="shared" si="21"/>
        <v>26666.67</v>
      </c>
      <c r="BB50" s="132"/>
      <c r="BC50" s="145">
        <f t="shared" si="22"/>
        <v>26666.67</v>
      </c>
      <c r="BD50" s="134"/>
      <c r="BE50" s="68">
        <f t="shared" si="5"/>
        <v>80000.01</v>
      </c>
      <c r="BF50" s="132"/>
      <c r="BG50" s="181">
        <v>260890.65</v>
      </c>
      <c r="BH50" s="190"/>
      <c r="BI50" s="137"/>
      <c r="BJ50" s="136"/>
      <c r="BK50" s="114"/>
      <c r="BL50" s="136"/>
      <c r="BM50" s="114"/>
      <c r="BN50" s="116"/>
      <c r="BO50" s="116"/>
      <c r="BP50" s="116"/>
      <c r="BQ50" s="116"/>
      <c r="BR50" s="116"/>
      <c r="BS50" s="116"/>
      <c r="BT50" s="116"/>
      <c r="BU50" s="116"/>
      <c r="BV50" s="116"/>
    </row>
    <row r="51" ht="15.75" customHeight="1">
      <c r="A51" s="120"/>
      <c r="B51" s="120"/>
      <c r="C51" s="174"/>
      <c r="D51" s="117"/>
      <c r="E51" s="117"/>
      <c r="F51" s="117"/>
      <c r="G51" s="175"/>
      <c r="H51" s="120"/>
      <c r="I51" s="120"/>
      <c r="J51" s="120"/>
      <c r="K51" s="120"/>
      <c r="L51" s="120"/>
      <c r="M51" s="120"/>
      <c r="N51" s="217"/>
      <c r="O51" s="216">
        <v>145.0</v>
      </c>
      <c r="P51" s="211" t="s">
        <v>90</v>
      </c>
      <c r="Q51" s="212">
        <v>2.0</v>
      </c>
      <c r="R51" s="213" t="s">
        <v>91</v>
      </c>
      <c r="S51" s="132">
        <v>29100.0</v>
      </c>
      <c r="T51" s="196" t="s">
        <v>131</v>
      </c>
      <c r="U51" s="127">
        <v>11.0</v>
      </c>
      <c r="V51" s="183" t="s">
        <v>84</v>
      </c>
      <c r="W51" s="129" t="s">
        <v>85</v>
      </c>
      <c r="X51" s="127" t="s">
        <v>115</v>
      </c>
      <c r="Y51" s="127" t="s">
        <v>87</v>
      </c>
      <c r="Z51" s="132"/>
      <c r="AA51" s="145">
        <v>0.0</v>
      </c>
      <c r="AB51" s="132"/>
      <c r="AC51" s="145">
        <f t="shared" si="23"/>
        <v>0</v>
      </c>
      <c r="AD51" s="132"/>
      <c r="AE51" s="145">
        <f t="shared" si="27"/>
        <v>0</v>
      </c>
      <c r="AF51" s="134"/>
      <c r="AG51" s="68">
        <f t="shared" si="3"/>
        <v>0</v>
      </c>
      <c r="AH51" s="132"/>
      <c r="AI51" s="145">
        <v>200000.0</v>
      </c>
      <c r="AJ51" s="132"/>
      <c r="AK51" s="145">
        <f t="shared" si="29"/>
        <v>0</v>
      </c>
      <c r="AL51" s="132"/>
      <c r="AM51" s="145">
        <f t="shared" si="30"/>
        <v>0</v>
      </c>
      <c r="AN51" s="134"/>
      <c r="AO51" s="68">
        <f t="shared" si="1"/>
        <v>200000</v>
      </c>
      <c r="AP51" s="132"/>
      <c r="AQ51" s="145">
        <f t="shared" si="24"/>
        <v>0</v>
      </c>
      <c r="AR51" s="132"/>
      <c r="AS51" s="145">
        <f t="shared" si="25"/>
        <v>0</v>
      </c>
      <c r="AT51" s="132"/>
      <c r="AU51" s="145">
        <f t="shared" si="26"/>
        <v>0</v>
      </c>
      <c r="AV51" s="134"/>
      <c r="AW51" s="68">
        <f t="shared" si="4"/>
        <v>0</v>
      </c>
      <c r="AX51" s="132"/>
      <c r="AY51" s="145">
        <f t="shared" si="20"/>
        <v>0</v>
      </c>
      <c r="AZ51" s="132"/>
      <c r="BA51" s="145">
        <v>200000.0</v>
      </c>
      <c r="BB51" s="132"/>
      <c r="BC51" s="145"/>
      <c r="BD51" s="134"/>
      <c r="BE51" s="68">
        <f t="shared" si="5"/>
        <v>200000</v>
      </c>
      <c r="BF51" s="132"/>
      <c r="BG51" s="181">
        <v>400000.0</v>
      </c>
      <c r="BH51" s="190"/>
      <c r="BI51" s="137"/>
      <c r="BJ51" s="120"/>
      <c r="BK51" s="120"/>
      <c r="BL51" s="120"/>
      <c r="BM51" s="120"/>
      <c r="BN51" s="116"/>
      <c r="BO51" s="116"/>
      <c r="BP51" s="116"/>
      <c r="BQ51" s="116"/>
      <c r="BR51" s="116"/>
      <c r="BS51" s="116"/>
      <c r="BT51" s="116"/>
      <c r="BU51" s="116"/>
      <c r="BV51" s="116"/>
    </row>
    <row r="52" ht="15.75" customHeight="1">
      <c r="A52" s="120"/>
      <c r="B52" s="120"/>
      <c r="C52" s="174"/>
      <c r="D52" s="117"/>
      <c r="E52" s="117"/>
      <c r="F52" s="117"/>
      <c r="G52" s="175"/>
      <c r="H52" s="120"/>
      <c r="I52" s="120"/>
      <c r="J52" s="120"/>
      <c r="K52" s="120"/>
      <c r="L52" s="120"/>
      <c r="M52" s="120"/>
      <c r="N52" s="217"/>
      <c r="O52" s="216">
        <v>145.0</v>
      </c>
      <c r="P52" s="211" t="s">
        <v>90</v>
      </c>
      <c r="Q52" s="212">
        <v>1.0</v>
      </c>
      <c r="R52" s="213" t="s">
        <v>96</v>
      </c>
      <c r="S52" s="132">
        <v>29400.0</v>
      </c>
      <c r="T52" s="196" t="s">
        <v>132</v>
      </c>
      <c r="U52" s="127">
        <v>11.0</v>
      </c>
      <c r="V52" s="183" t="s">
        <v>84</v>
      </c>
      <c r="W52" s="129" t="s">
        <v>85</v>
      </c>
      <c r="X52" s="127" t="s">
        <v>115</v>
      </c>
      <c r="Y52" s="127" t="s">
        <v>87</v>
      </c>
      <c r="Z52" s="132"/>
      <c r="AA52" s="145">
        <v>0.0</v>
      </c>
      <c r="AB52" s="132"/>
      <c r="AC52" s="145">
        <f t="shared" si="23"/>
        <v>0</v>
      </c>
      <c r="AD52" s="132"/>
      <c r="AE52" s="145">
        <f t="shared" si="27"/>
        <v>0</v>
      </c>
      <c r="AF52" s="134"/>
      <c r="AG52" s="68">
        <f t="shared" si="3"/>
        <v>0</v>
      </c>
      <c r="AH52" s="132"/>
      <c r="AI52" s="145">
        <f>AE52</f>
        <v>0</v>
      </c>
      <c r="AJ52" s="132"/>
      <c r="AK52" s="145">
        <f t="shared" si="29"/>
        <v>0</v>
      </c>
      <c r="AL52" s="132"/>
      <c r="AM52" s="145">
        <v>200000.0</v>
      </c>
      <c r="AN52" s="134"/>
      <c r="AO52" s="68">
        <f t="shared" si="1"/>
        <v>200000</v>
      </c>
      <c r="AP52" s="132"/>
      <c r="AQ52" s="145">
        <v>0.0</v>
      </c>
      <c r="AR52" s="132"/>
      <c r="AS52" s="145">
        <f t="shared" si="25"/>
        <v>0</v>
      </c>
      <c r="AT52" s="132"/>
      <c r="AU52" s="145">
        <f t="shared" si="26"/>
        <v>0</v>
      </c>
      <c r="AV52" s="134"/>
      <c r="AW52" s="68">
        <f t="shared" si="4"/>
        <v>0</v>
      </c>
      <c r="AX52" s="132"/>
      <c r="AY52" s="145">
        <f t="shared" si="20"/>
        <v>0</v>
      </c>
      <c r="AZ52" s="132"/>
      <c r="BA52" s="145">
        <f t="shared" ref="BA52:BA53" si="31">AY52</f>
        <v>0</v>
      </c>
      <c r="BB52" s="132"/>
      <c r="BC52" s="145">
        <f t="shared" ref="BC52:BC53" si="32">BA52</f>
        <v>0</v>
      </c>
      <c r="BD52" s="134"/>
      <c r="BE52" s="68">
        <f t="shared" si="5"/>
        <v>0</v>
      </c>
      <c r="BF52" s="132"/>
      <c r="BG52" s="181">
        <v>200000.0</v>
      </c>
      <c r="BH52" s="190"/>
      <c r="BI52" s="137"/>
      <c r="BJ52" s="120"/>
      <c r="BK52" s="120"/>
      <c r="BL52" s="120"/>
      <c r="BM52" s="120"/>
      <c r="BN52" s="116"/>
      <c r="BO52" s="116"/>
      <c r="BP52" s="116"/>
      <c r="BQ52" s="116"/>
      <c r="BR52" s="116"/>
      <c r="BS52" s="116"/>
      <c r="BT52" s="116"/>
      <c r="BU52" s="116"/>
      <c r="BV52" s="116"/>
    </row>
    <row r="53" ht="15.75" customHeight="1">
      <c r="A53" s="120"/>
      <c r="B53" s="120"/>
      <c r="C53" s="174"/>
      <c r="D53" s="117"/>
      <c r="E53" s="117"/>
      <c r="F53" s="117"/>
      <c r="G53" s="175"/>
      <c r="H53" s="120"/>
      <c r="I53" s="120"/>
      <c r="J53" s="120"/>
      <c r="K53" s="120"/>
      <c r="L53" s="120"/>
      <c r="M53" s="120"/>
      <c r="N53" s="217"/>
      <c r="O53" s="216">
        <v>145.0</v>
      </c>
      <c r="P53" s="211" t="s">
        <v>90</v>
      </c>
      <c r="Q53" s="212">
        <v>2.0</v>
      </c>
      <c r="R53" s="213" t="s">
        <v>91</v>
      </c>
      <c r="S53" s="132">
        <v>31110.0</v>
      </c>
      <c r="T53" s="196" t="s">
        <v>133</v>
      </c>
      <c r="U53" s="127">
        <v>11.0</v>
      </c>
      <c r="V53" s="183" t="s">
        <v>84</v>
      </c>
      <c r="W53" s="129" t="s">
        <v>85</v>
      </c>
      <c r="X53" s="127" t="s">
        <v>115</v>
      </c>
      <c r="Y53" s="127" t="s">
        <v>87</v>
      </c>
      <c r="Z53" s="132"/>
      <c r="AA53" s="145">
        <v>0.0</v>
      </c>
      <c r="AB53" s="132"/>
      <c r="AC53" s="145">
        <v>100000.0</v>
      </c>
      <c r="AD53" s="132"/>
      <c r="AE53" s="145">
        <v>100000.0</v>
      </c>
      <c r="AF53" s="134"/>
      <c r="AG53" s="68">
        <f t="shared" si="3"/>
        <v>200000</v>
      </c>
      <c r="AH53" s="132"/>
      <c r="AI53" s="145">
        <v>0.0</v>
      </c>
      <c r="AJ53" s="132"/>
      <c r="AK53" s="145">
        <v>0.0</v>
      </c>
      <c r="AL53" s="132"/>
      <c r="AM53" s="145">
        <v>0.0</v>
      </c>
      <c r="AN53" s="134"/>
      <c r="AO53" s="68">
        <f t="shared" si="1"/>
        <v>0</v>
      </c>
      <c r="AP53" s="132"/>
      <c r="AQ53" s="145">
        <f t="shared" ref="AQ53:AQ59" si="33">AM53</f>
        <v>0</v>
      </c>
      <c r="AR53" s="132"/>
      <c r="AS53" s="145">
        <f t="shared" si="25"/>
        <v>0</v>
      </c>
      <c r="AT53" s="132"/>
      <c r="AU53" s="145">
        <f t="shared" si="26"/>
        <v>0</v>
      </c>
      <c r="AV53" s="134"/>
      <c r="AW53" s="68">
        <f t="shared" si="4"/>
        <v>0</v>
      </c>
      <c r="AX53" s="132"/>
      <c r="AY53" s="145">
        <f t="shared" si="20"/>
        <v>0</v>
      </c>
      <c r="AZ53" s="132"/>
      <c r="BA53" s="145">
        <f t="shared" si="31"/>
        <v>0</v>
      </c>
      <c r="BB53" s="132"/>
      <c r="BC53" s="145">
        <f t="shared" si="32"/>
        <v>0</v>
      </c>
      <c r="BD53" s="134"/>
      <c r="BE53" s="68">
        <f t="shared" si="5"/>
        <v>0</v>
      </c>
      <c r="BF53" s="132"/>
      <c r="BG53" s="181">
        <v>200000.0</v>
      </c>
      <c r="BH53" s="190"/>
      <c r="BI53" s="137"/>
      <c r="BJ53" s="120"/>
      <c r="BK53" s="120"/>
      <c r="BL53" s="120"/>
      <c r="BM53" s="120"/>
      <c r="BN53" s="116"/>
      <c r="BO53" s="116"/>
      <c r="BP53" s="116"/>
      <c r="BQ53" s="116"/>
      <c r="BR53" s="116"/>
      <c r="BS53" s="116"/>
      <c r="BT53" s="116"/>
      <c r="BU53" s="116"/>
      <c r="BV53" s="116"/>
    </row>
    <row r="54" ht="14.25" customHeight="1">
      <c r="A54" s="120"/>
      <c r="B54" s="120"/>
      <c r="C54" s="174"/>
      <c r="D54" s="117"/>
      <c r="E54" s="117"/>
      <c r="F54" s="117"/>
      <c r="G54" s="175"/>
      <c r="H54" s="120"/>
      <c r="I54" s="120"/>
      <c r="J54" s="120"/>
      <c r="K54" s="120"/>
      <c r="L54" s="120"/>
      <c r="M54" s="120"/>
      <c r="N54" s="217"/>
      <c r="O54" s="216">
        <v>145.0</v>
      </c>
      <c r="P54" s="211" t="s">
        <v>90</v>
      </c>
      <c r="Q54" s="212">
        <v>2.0</v>
      </c>
      <c r="R54" s="213" t="s">
        <v>91</v>
      </c>
      <c r="S54" s="132">
        <v>33100.0</v>
      </c>
      <c r="T54" s="196" t="s">
        <v>134</v>
      </c>
      <c r="U54" s="127">
        <v>11.0</v>
      </c>
      <c r="V54" s="183" t="s">
        <v>84</v>
      </c>
      <c r="W54" s="129" t="s">
        <v>85</v>
      </c>
      <c r="X54" s="127" t="s">
        <v>115</v>
      </c>
      <c r="Y54" s="127" t="s">
        <v>87</v>
      </c>
      <c r="Z54" s="132"/>
      <c r="AA54" s="145">
        <v>0.0</v>
      </c>
      <c r="AB54" s="132"/>
      <c r="AC54" s="145">
        <f t="shared" ref="AC54:AC71" si="34">AA54</f>
        <v>0</v>
      </c>
      <c r="AD54" s="132"/>
      <c r="AE54" s="145">
        <f t="shared" ref="AE54:AE56" si="35">AC54</f>
        <v>0</v>
      </c>
      <c r="AF54" s="134"/>
      <c r="AG54" s="68">
        <f t="shared" si="3"/>
        <v>0</v>
      </c>
      <c r="AH54" s="132"/>
      <c r="AI54" s="145">
        <f>AE54</f>
        <v>0</v>
      </c>
      <c r="AJ54" s="132"/>
      <c r="AK54" s="145">
        <v>151000.0</v>
      </c>
      <c r="AL54" s="132"/>
      <c r="AM54" s="145">
        <f t="shared" ref="AM54:AM56" si="36">AE54</f>
        <v>0</v>
      </c>
      <c r="AN54" s="134"/>
      <c r="AO54" s="68">
        <f t="shared" si="1"/>
        <v>151000</v>
      </c>
      <c r="AP54" s="132"/>
      <c r="AQ54" s="145">
        <f t="shared" si="33"/>
        <v>0</v>
      </c>
      <c r="AR54" s="132"/>
      <c r="AS54" s="145">
        <f t="shared" si="25"/>
        <v>0</v>
      </c>
      <c r="AT54" s="132"/>
      <c r="AU54" s="145">
        <f t="shared" si="26"/>
        <v>0</v>
      </c>
      <c r="AV54" s="134"/>
      <c r="AW54" s="68">
        <f t="shared" si="4"/>
        <v>0</v>
      </c>
      <c r="AX54" s="132"/>
      <c r="AY54" s="145">
        <f t="shared" si="20"/>
        <v>0</v>
      </c>
      <c r="AZ54" s="132"/>
      <c r="BA54" s="145">
        <v>249000.0</v>
      </c>
      <c r="BB54" s="132"/>
      <c r="BC54" s="145">
        <v>0.0</v>
      </c>
      <c r="BD54" s="134"/>
      <c r="BE54" s="68">
        <f t="shared" si="5"/>
        <v>249000</v>
      </c>
      <c r="BF54" s="132"/>
      <c r="BG54" s="181">
        <v>400000.0</v>
      </c>
      <c r="BH54" s="190"/>
      <c r="BI54" s="137"/>
      <c r="BJ54" s="120"/>
      <c r="BK54" s="120"/>
      <c r="BL54" s="120"/>
      <c r="BM54" s="120"/>
      <c r="BN54" s="116"/>
      <c r="BO54" s="116"/>
      <c r="BP54" s="116"/>
      <c r="BQ54" s="116"/>
      <c r="BR54" s="116"/>
      <c r="BS54" s="116"/>
      <c r="BT54" s="116"/>
      <c r="BU54" s="116"/>
      <c r="BV54" s="116"/>
    </row>
    <row r="55" ht="15.75" customHeight="1">
      <c r="A55" s="120"/>
      <c r="B55" s="120"/>
      <c r="C55" s="174"/>
      <c r="D55" s="117"/>
      <c r="E55" s="117"/>
      <c r="F55" s="117"/>
      <c r="G55" s="175"/>
      <c r="H55" s="120"/>
      <c r="I55" s="120"/>
      <c r="J55" s="120"/>
      <c r="K55" s="120"/>
      <c r="L55" s="120"/>
      <c r="M55" s="120"/>
      <c r="N55" s="217"/>
      <c r="O55" s="216">
        <v>145.0</v>
      </c>
      <c r="P55" s="211" t="s">
        <v>90</v>
      </c>
      <c r="Q55" s="212">
        <v>2.0</v>
      </c>
      <c r="R55" s="213" t="s">
        <v>91</v>
      </c>
      <c r="S55" s="132">
        <v>33300.0</v>
      </c>
      <c r="T55" s="196" t="s">
        <v>135</v>
      </c>
      <c r="U55" s="127">
        <v>11.0</v>
      </c>
      <c r="V55" s="183" t="s">
        <v>84</v>
      </c>
      <c r="W55" s="129" t="s">
        <v>85</v>
      </c>
      <c r="X55" s="127" t="s">
        <v>115</v>
      </c>
      <c r="Y55" s="127" t="s">
        <v>87</v>
      </c>
      <c r="Z55" s="132"/>
      <c r="AA55" s="145">
        <v>0.0</v>
      </c>
      <c r="AB55" s="132"/>
      <c r="AC55" s="145">
        <f t="shared" si="34"/>
        <v>0</v>
      </c>
      <c r="AD55" s="132"/>
      <c r="AE55" s="145">
        <f t="shared" si="35"/>
        <v>0</v>
      </c>
      <c r="AF55" s="134"/>
      <c r="AG55" s="68">
        <f t="shared" si="3"/>
        <v>0</v>
      </c>
      <c r="AH55" s="132"/>
      <c r="AI55" s="145">
        <v>249000.0</v>
      </c>
      <c r="AJ55" s="132"/>
      <c r="AK55" s="145">
        <f>AE55</f>
        <v>0</v>
      </c>
      <c r="AL55" s="132"/>
      <c r="AM55" s="145">
        <f t="shared" si="36"/>
        <v>0</v>
      </c>
      <c r="AN55" s="134"/>
      <c r="AO55" s="68">
        <f t="shared" si="1"/>
        <v>249000</v>
      </c>
      <c r="AP55" s="132"/>
      <c r="AQ55" s="145">
        <f t="shared" si="33"/>
        <v>0</v>
      </c>
      <c r="AR55" s="132"/>
      <c r="AS55" s="145">
        <v>151000.0</v>
      </c>
      <c r="AT55" s="132"/>
      <c r="AU55" s="145">
        <v>0.0</v>
      </c>
      <c r="AV55" s="134"/>
      <c r="AW55" s="68">
        <f t="shared" si="4"/>
        <v>151000</v>
      </c>
      <c r="AX55" s="132"/>
      <c r="AY55" s="145">
        <f t="shared" si="20"/>
        <v>0</v>
      </c>
      <c r="AZ55" s="132"/>
      <c r="BA55" s="145">
        <f>AY55</f>
        <v>0</v>
      </c>
      <c r="BB55" s="132"/>
      <c r="BC55" s="145">
        <f t="shared" ref="BC55:BC71" si="37">BA55</f>
        <v>0</v>
      </c>
      <c r="BD55" s="134"/>
      <c r="BE55" s="68">
        <f t="shared" si="5"/>
        <v>0</v>
      </c>
      <c r="BF55" s="132"/>
      <c r="BG55" s="181">
        <v>400000.0</v>
      </c>
      <c r="BH55" s="190"/>
      <c r="BI55" s="137"/>
      <c r="BJ55" s="120"/>
      <c r="BK55" s="120"/>
      <c r="BL55" s="120"/>
      <c r="BM55" s="120"/>
      <c r="BN55" s="116"/>
      <c r="BO55" s="116"/>
      <c r="BP55" s="116"/>
      <c r="BQ55" s="116"/>
      <c r="BR55" s="116"/>
      <c r="BS55" s="116"/>
      <c r="BT55" s="116"/>
      <c r="BU55" s="116"/>
      <c r="BV55" s="116"/>
    </row>
    <row r="56" ht="15.75" customHeight="1">
      <c r="A56" s="120"/>
      <c r="B56" s="120"/>
      <c r="C56" s="174"/>
      <c r="D56" s="117"/>
      <c r="E56" s="117"/>
      <c r="F56" s="117"/>
      <c r="G56" s="175"/>
      <c r="H56" s="120"/>
      <c r="I56" s="120"/>
      <c r="J56" s="120"/>
      <c r="K56" s="120"/>
      <c r="L56" s="120"/>
      <c r="M56" s="120"/>
      <c r="N56" s="217"/>
      <c r="O56" s="216">
        <v>145.0</v>
      </c>
      <c r="P56" s="211" t="s">
        <v>90</v>
      </c>
      <c r="Q56" s="212">
        <v>2.0</v>
      </c>
      <c r="R56" s="213" t="s">
        <v>91</v>
      </c>
      <c r="S56" s="132">
        <v>34400.0</v>
      </c>
      <c r="T56" s="196" t="s">
        <v>136</v>
      </c>
      <c r="U56" s="127">
        <v>11.0</v>
      </c>
      <c r="V56" s="183" t="s">
        <v>84</v>
      </c>
      <c r="W56" s="129" t="s">
        <v>85</v>
      </c>
      <c r="X56" s="127" t="s">
        <v>115</v>
      </c>
      <c r="Y56" s="127" t="s">
        <v>87</v>
      </c>
      <c r="Z56" s="132"/>
      <c r="AA56" s="145">
        <v>0.0</v>
      </c>
      <c r="AB56" s="132"/>
      <c r="AC56" s="145">
        <f t="shared" si="34"/>
        <v>0</v>
      </c>
      <c r="AD56" s="132"/>
      <c r="AE56" s="145">
        <f t="shared" si="35"/>
        <v>0</v>
      </c>
      <c r="AF56" s="134"/>
      <c r="AG56" s="68">
        <f t="shared" si="3"/>
        <v>0</v>
      </c>
      <c r="AH56" s="132"/>
      <c r="AI56" s="145">
        <f>AE56</f>
        <v>0</v>
      </c>
      <c r="AJ56" s="132"/>
      <c r="AK56" s="145">
        <v>300000.0</v>
      </c>
      <c r="AL56" s="132"/>
      <c r="AM56" s="145">
        <f t="shared" si="36"/>
        <v>0</v>
      </c>
      <c r="AN56" s="134"/>
      <c r="AO56" s="68">
        <f t="shared" si="1"/>
        <v>300000</v>
      </c>
      <c r="AP56" s="132"/>
      <c r="AQ56" s="145">
        <f t="shared" si="33"/>
        <v>0</v>
      </c>
      <c r="AR56" s="132"/>
      <c r="AS56" s="145">
        <f t="shared" ref="AS56:AS59" si="38">AQ56</f>
        <v>0</v>
      </c>
      <c r="AT56" s="132"/>
      <c r="AU56" s="145">
        <f t="shared" ref="AU56:AU59" si="39">AS56</f>
        <v>0</v>
      </c>
      <c r="AV56" s="134"/>
      <c r="AW56" s="68">
        <f t="shared" si="4"/>
        <v>0</v>
      </c>
      <c r="AX56" s="132"/>
      <c r="AY56" s="145">
        <v>200000.0</v>
      </c>
      <c r="AZ56" s="132"/>
      <c r="BA56" s="145">
        <v>0.0</v>
      </c>
      <c r="BB56" s="132"/>
      <c r="BC56" s="145">
        <f t="shared" si="37"/>
        <v>0</v>
      </c>
      <c r="BD56" s="134"/>
      <c r="BE56" s="68">
        <f t="shared" si="5"/>
        <v>200000</v>
      </c>
      <c r="BF56" s="132"/>
      <c r="BG56" s="181">
        <v>500000.0</v>
      </c>
      <c r="BH56" s="190"/>
      <c r="BI56" s="137"/>
      <c r="BJ56" s="120"/>
      <c r="BK56" s="120"/>
      <c r="BL56" s="120"/>
      <c r="BM56" s="120"/>
      <c r="BN56" s="116"/>
      <c r="BO56" s="116"/>
      <c r="BP56" s="116"/>
      <c r="BQ56" s="116"/>
      <c r="BR56" s="116"/>
      <c r="BS56" s="116"/>
      <c r="BT56" s="116"/>
      <c r="BU56" s="116"/>
      <c r="BV56" s="116"/>
    </row>
    <row r="57" ht="15.75" customHeight="1">
      <c r="A57" s="120"/>
      <c r="B57" s="120"/>
      <c r="C57" s="174"/>
      <c r="D57" s="117"/>
      <c r="E57" s="117"/>
      <c r="F57" s="117"/>
      <c r="G57" s="175"/>
      <c r="H57" s="120"/>
      <c r="I57" s="120"/>
      <c r="J57" s="120"/>
      <c r="K57" s="120"/>
      <c r="L57" s="120"/>
      <c r="M57" s="120"/>
      <c r="N57" s="217"/>
      <c r="O57" s="216">
        <v>145.0</v>
      </c>
      <c r="P57" s="211" t="s">
        <v>90</v>
      </c>
      <c r="Q57" s="212">
        <v>1.0</v>
      </c>
      <c r="R57" s="213" t="s">
        <v>96</v>
      </c>
      <c r="S57" s="132">
        <v>35100.0</v>
      </c>
      <c r="T57" s="196" t="s">
        <v>137</v>
      </c>
      <c r="U57" s="127">
        <v>11.0</v>
      </c>
      <c r="V57" s="183" t="s">
        <v>84</v>
      </c>
      <c r="W57" s="129" t="s">
        <v>85</v>
      </c>
      <c r="X57" s="127" t="s">
        <v>115</v>
      </c>
      <c r="Y57" s="127" t="s">
        <v>87</v>
      </c>
      <c r="Z57" s="132"/>
      <c r="AA57" s="145">
        <v>0.0</v>
      </c>
      <c r="AB57" s="132"/>
      <c r="AC57" s="145">
        <f t="shared" si="34"/>
        <v>0</v>
      </c>
      <c r="AD57" s="132"/>
      <c r="AE57" s="145">
        <v>100000.0</v>
      </c>
      <c r="AF57" s="134"/>
      <c r="AG57" s="68">
        <f t="shared" si="3"/>
        <v>100000</v>
      </c>
      <c r="AH57" s="132"/>
      <c r="AI57" s="145">
        <v>0.0</v>
      </c>
      <c r="AJ57" s="132"/>
      <c r="AK57" s="145">
        <v>0.0</v>
      </c>
      <c r="AL57" s="132"/>
      <c r="AM57" s="145">
        <v>0.0</v>
      </c>
      <c r="AN57" s="134"/>
      <c r="AO57" s="68">
        <f t="shared" si="1"/>
        <v>0</v>
      </c>
      <c r="AP57" s="132"/>
      <c r="AQ57" s="145">
        <f t="shared" si="33"/>
        <v>0</v>
      </c>
      <c r="AR57" s="132"/>
      <c r="AS57" s="145">
        <f t="shared" si="38"/>
        <v>0</v>
      </c>
      <c r="AT57" s="132"/>
      <c r="AU57" s="145">
        <f t="shared" si="39"/>
        <v>0</v>
      </c>
      <c r="AV57" s="134"/>
      <c r="AW57" s="68">
        <f t="shared" si="4"/>
        <v>0</v>
      </c>
      <c r="AX57" s="132"/>
      <c r="AY57" s="145">
        <f t="shared" ref="AY57:AY58" si="40">AQ57</f>
        <v>0</v>
      </c>
      <c r="AZ57" s="132"/>
      <c r="BA57" s="145">
        <f t="shared" ref="BA57:BA58" si="41">AY57</f>
        <v>0</v>
      </c>
      <c r="BB57" s="132"/>
      <c r="BC57" s="145">
        <f t="shared" si="37"/>
        <v>0</v>
      </c>
      <c r="BD57" s="134"/>
      <c r="BE57" s="68">
        <f t="shared" si="5"/>
        <v>0</v>
      </c>
      <c r="BF57" s="132"/>
      <c r="BG57" s="181">
        <v>100000.0</v>
      </c>
      <c r="BH57" s="190"/>
      <c r="BI57" s="137"/>
      <c r="BJ57" s="120"/>
      <c r="BK57" s="120"/>
      <c r="BL57" s="120"/>
      <c r="BM57" s="120"/>
      <c r="BN57" s="116"/>
      <c r="BO57" s="116"/>
      <c r="BP57" s="116"/>
      <c r="BQ57" s="116"/>
      <c r="BR57" s="116"/>
      <c r="BS57" s="116"/>
      <c r="BT57" s="116"/>
      <c r="BU57" s="116"/>
      <c r="BV57" s="116"/>
    </row>
    <row r="58" ht="15.75" customHeight="1">
      <c r="A58" s="120"/>
      <c r="B58" s="120"/>
      <c r="C58" s="174"/>
      <c r="D58" s="117"/>
      <c r="E58" s="117"/>
      <c r="F58" s="117"/>
      <c r="G58" s="175"/>
      <c r="H58" s="120"/>
      <c r="I58" s="120"/>
      <c r="J58" s="120"/>
      <c r="K58" s="120"/>
      <c r="L58" s="120"/>
      <c r="M58" s="120"/>
      <c r="N58" s="217"/>
      <c r="O58" s="216">
        <v>145.0</v>
      </c>
      <c r="P58" s="211" t="s">
        <v>90</v>
      </c>
      <c r="Q58" s="212">
        <v>1.0</v>
      </c>
      <c r="R58" s="213" t="s">
        <v>96</v>
      </c>
      <c r="S58" s="132">
        <v>35500.0</v>
      </c>
      <c r="T58" s="196" t="s">
        <v>138</v>
      </c>
      <c r="U58" s="127">
        <v>11.0</v>
      </c>
      <c r="V58" s="183" t="s">
        <v>84</v>
      </c>
      <c r="W58" s="129" t="s">
        <v>85</v>
      </c>
      <c r="X58" s="127" t="s">
        <v>115</v>
      </c>
      <c r="Y58" s="127" t="s">
        <v>87</v>
      </c>
      <c r="Z58" s="132"/>
      <c r="AA58" s="145">
        <v>0.0</v>
      </c>
      <c r="AB58" s="132"/>
      <c r="AC58" s="145">
        <f t="shared" si="34"/>
        <v>0</v>
      </c>
      <c r="AD58" s="132"/>
      <c r="AE58" s="145">
        <f t="shared" ref="AE58:AE59" si="42">AC58</f>
        <v>0</v>
      </c>
      <c r="AF58" s="134"/>
      <c r="AG58" s="68">
        <f t="shared" si="3"/>
        <v>0</v>
      </c>
      <c r="AH58" s="132"/>
      <c r="AI58" s="145">
        <v>100000.0</v>
      </c>
      <c r="AJ58" s="132"/>
      <c r="AK58" s="145">
        <f t="shared" ref="AK58:AK60" si="43">AE58</f>
        <v>0</v>
      </c>
      <c r="AL58" s="132"/>
      <c r="AM58" s="145">
        <f t="shared" ref="AM58:AM60" si="44">AE58</f>
        <v>0</v>
      </c>
      <c r="AN58" s="134"/>
      <c r="AO58" s="68">
        <f t="shared" si="1"/>
        <v>100000</v>
      </c>
      <c r="AP58" s="132"/>
      <c r="AQ58" s="145">
        <f t="shared" si="33"/>
        <v>0</v>
      </c>
      <c r="AR58" s="132"/>
      <c r="AS58" s="145">
        <f t="shared" si="38"/>
        <v>0</v>
      </c>
      <c r="AT58" s="132"/>
      <c r="AU58" s="145">
        <f t="shared" si="39"/>
        <v>0</v>
      </c>
      <c r="AV58" s="134"/>
      <c r="AW58" s="68">
        <f t="shared" si="4"/>
        <v>0</v>
      </c>
      <c r="AX58" s="132"/>
      <c r="AY58" s="145">
        <f t="shared" si="40"/>
        <v>0</v>
      </c>
      <c r="AZ58" s="132"/>
      <c r="BA58" s="145">
        <f t="shared" si="41"/>
        <v>0</v>
      </c>
      <c r="BB58" s="132"/>
      <c r="BC58" s="145">
        <f t="shared" si="37"/>
        <v>0</v>
      </c>
      <c r="BD58" s="134"/>
      <c r="BE58" s="68">
        <f t="shared" si="5"/>
        <v>0</v>
      </c>
      <c r="BF58" s="132"/>
      <c r="BG58" s="181">
        <v>100000.0</v>
      </c>
      <c r="BH58" s="190"/>
      <c r="BI58" s="137"/>
      <c r="BJ58" s="120"/>
      <c r="BK58" s="120"/>
      <c r="BL58" s="120"/>
      <c r="BM58" s="120"/>
      <c r="BN58" s="116"/>
      <c r="BO58" s="116"/>
      <c r="BP58" s="116"/>
      <c r="BQ58" s="116"/>
      <c r="BR58" s="116"/>
      <c r="BS58" s="116"/>
      <c r="BT58" s="116"/>
      <c r="BU58" s="116"/>
      <c r="BV58" s="116"/>
    </row>
    <row r="59" ht="15.75" customHeight="1">
      <c r="A59" s="120"/>
      <c r="B59" s="120"/>
      <c r="C59" s="174"/>
      <c r="D59" s="117"/>
      <c r="E59" s="117"/>
      <c r="F59" s="117"/>
      <c r="G59" s="175"/>
      <c r="H59" s="120"/>
      <c r="I59" s="120"/>
      <c r="J59" s="120"/>
      <c r="K59" s="120"/>
      <c r="L59" s="120"/>
      <c r="M59" s="120"/>
      <c r="N59" s="217"/>
      <c r="O59" s="216">
        <v>145.0</v>
      </c>
      <c r="P59" s="211" t="s">
        <v>90</v>
      </c>
      <c r="Q59" s="212">
        <v>0.0</v>
      </c>
      <c r="R59" s="213" t="s">
        <v>91</v>
      </c>
      <c r="S59" s="132">
        <v>35610.0</v>
      </c>
      <c r="T59" s="214" t="s">
        <v>110</v>
      </c>
      <c r="U59" s="127">
        <v>11.0</v>
      </c>
      <c r="V59" s="183" t="s">
        <v>84</v>
      </c>
      <c r="W59" s="129" t="s">
        <v>85</v>
      </c>
      <c r="X59" s="127" t="s">
        <v>115</v>
      </c>
      <c r="Y59" s="127" t="s">
        <v>87</v>
      </c>
      <c r="Z59" s="132"/>
      <c r="AA59" s="145">
        <v>0.0</v>
      </c>
      <c r="AB59" s="132"/>
      <c r="AC59" s="145">
        <f t="shared" si="34"/>
        <v>0</v>
      </c>
      <c r="AD59" s="132"/>
      <c r="AE59" s="145">
        <f t="shared" si="42"/>
        <v>0</v>
      </c>
      <c r="AF59" s="134"/>
      <c r="AG59" s="68">
        <f t="shared" si="3"/>
        <v>0</v>
      </c>
      <c r="AH59" s="132"/>
      <c r="AI59" s="145">
        <f>AE59</f>
        <v>0</v>
      </c>
      <c r="AJ59" s="132"/>
      <c r="AK59" s="145">
        <f t="shared" si="43"/>
        <v>0</v>
      </c>
      <c r="AL59" s="132"/>
      <c r="AM59" s="145">
        <f t="shared" si="44"/>
        <v>0</v>
      </c>
      <c r="AN59" s="134"/>
      <c r="AO59" s="68">
        <f t="shared" si="1"/>
        <v>0</v>
      </c>
      <c r="AP59" s="132"/>
      <c r="AQ59" s="145">
        <f t="shared" si="33"/>
        <v>0</v>
      </c>
      <c r="AR59" s="132"/>
      <c r="AS59" s="145">
        <f t="shared" si="38"/>
        <v>0</v>
      </c>
      <c r="AT59" s="132"/>
      <c r="AU59" s="145">
        <f t="shared" si="39"/>
        <v>0</v>
      </c>
      <c r="AV59" s="134"/>
      <c r="AW59" s="68">
        <f t="shared" si="4"/>
        <v>0</v>
      </c>
      <c r="AX59" s="132"/>
      <c r="AY59" s="145">
        <v>100000.0</v>
      </c>
      <c r="AZ59" s="132"/>
      <c r="BA59" s="145">
        <v>0.0</v>
      </c>
      <c r="BB59" s="132"/>
      <c r="BC59" s="145">
        <f t="shared" si="37"/>
        <v>0</v>
      </c>
      <c r="BD59" s="134"/>
      <c r="BE59" s="68">
        <f t="shared" si="5"/>
        <v>100000</v>
      </c>
      <c r="BF59" s="132"/>
      <c r="BG59" s="181">
        <v>100000.0</v>
      </c>
      <c r="BH59" s="190"/>
      <c r="BI59" s="137"/>
      <c r="BJ59" s="120"/>
      <c r="BK59" s="120"/>
      <c r="BL59" s="120"/>
      <c r="BM59" s="120"/>
      <c r="BN59" s="116"/>
      <c r="BO59" s="116"/>
      <c r="BP59" s="116"/>
      <c r="BQ59" s="116"/>
      <c r="BR59" s="116"/>
      <c r="BS59" s="116"/>
      <c r="BT59" s="116"/>
      <c r="BU59" s="116"/>
      <c r="BV59" s="116"/>
    </row>
    <row r="60" ht="15.75" customHeight="1">
      <c r="A60" s="120"/>
      <c r="B60" s="120"/>
      <c r="C60" s="174"/>
      <c r="D60" s="117"/>
      <c r="E60" s="117"/>
      <c r="F60" s="117"/>
      <c r="G60" s="175"/>
      <c r="H60" s="120"/>
      <c r="I60" s="120"/>
      <c r="J60" s="120"/>
      <c r="K60" s="120"/>
      <c r="L60" s="120"/>
      <c r="M60" s="120"/>
      <c r="N60" s="217"/>
      <c r="O60" s="216">
        <v>145.0</v>
      </c>
      <c r="P60" s="211" t="s">
        <v>90</v>
      </c>
      <c r="Q60" s="212">
        <v>0.0</v>
      </c>
      <c r="R60" s="213" t="s">
        <v>91</v>
      </c>
      <c r="S60" s="132">
        <v>35620.0</v>
      </c>
      <c r="T60" s="214" t="s">
        <v>111</v>
      </c>
      <c r="U60" s="127">
        <v>11.0</v>
      </c>
      <c r="V60" s="183" t="s">
        <v>84</v>
      </c>
      <c r="W60" s="129" t="s">
        <v>85</v>
      </c>
      <c r="X60" s="127" t="s">
        <v>115</v>
      </c>
      <c r="Y60" s="127" t="s">
        <v>87</v>
      </c>
      <c r="Z60" s="132"/>
      <c r="AA60" s="145">
        <v>0.0</v>
      </c>
      <c r="AB60" s="132"/>
      <c r="AC60" s="145">
        <f t="shared" si="34"/>
        <v>0</v>
      </c>
      <c r="AD60" s="132"/>
      <c r="AE60" s="145">
        <v>0.0</v>
      </c>
      <c r="AF60" s="134"/>
      <c r="AG60" s="68">
        <f t="shared" si="3"/>
        <v>0</v>
      </c>
      <c r="AH60" s="132"/>
      <c r="AI60" s="145">
        <v>300000.0</v>
      </c>
      <c r="AJ60" s="132"/>
      <c r="AK60" s="145">
        <f t="shared" si="43"/>
        <v>0</v>
      </c>
      <c r="AL60" s="132"/>
      <c r="AM60" s="145">
        <f t="shared" si="44"/>
        <v>0</v>
      </c>
      <c r="AN60" s="134"/>
      <c r="AO60" s="68">
        <f t="shared" si="1"/>
        <v>300000</v>
      </c>
      <c r="AP60" s="132"/>
      <c r="AQ60" s="145">
        <v>300000.0</v>
      </c>
      <c r="AR60" s="132"/>
      <c r="AS60" s="145">
        <v>0.0</v>
      </c>
      <c r="AT60" s="132"/>
      <c r="AU60" s="145">
        <v>300000.0</v>
      </c>
      <c r="AV60" s="134"/>
      <c r="AW60" s="68">
        <f t="shared" si="4"/>
        <v>600000</v>
      </c>
      <c r="AX60" s="132"/>
      <c r="AY60" s="145">
        <v>100000.0</v>
      </c>
      <c r="AZ60" s="132"/>
      <c r="BA60" s="145"/>
      <c r="BB60" s="132"/>
      <c r="BC60" s="145" t="str">
        <f t="shared" si="37"/>
        <v/>
      </c>
      <c r="BD60" s="134"/>
      <c r="BE60" s="68">
        <f t="shared" si="5"/>
        <v>100000</v>
      </c>
      <c r="BF60" s="132"/>
      <c r="BG60" s="181">
        <v>994902.0</v>
      </c>
      <c r="BH60" s="190"/>
      <c r="BI60" s="137"/>
      <c r="BJ60" s="120"/>
      <c r="BK60" s="120"/>
      <c r="BL60" s="120"/>
      <c r="BM60" s="120"/>
      <c r="BN60" s="116"/>
      <c r="BO60" s="116"/>
      <c r="BP60" s="116"/>
      <c r="BQ60" s="116"/>
      <c r="BR60" s="116"/>
      <c r="BS60" s="116"/>
      <c r="BT60" s="116"/>
      <c r="BU60" s="116"/>
      <c r="BV60" s="116"/>
    </row>
    <row r="61" ht="15.75" customHeight="1">
      <c r="A61" s="120"/>
      <c r="B61" s="120"/>
      <c r="C61" s="174"/>
      <c r="D61" s="117"/>
      <c r="E61" s="117"/>
      <c r="F61" s="117"/>
      <c r="G61" s="175"/>
      <c r="H61" s="120"/>
      <c r="I61" s="120"/>
      <c r="J61" s="120"/>
      <c r="K61" s="120"/>
      <c r="L61" s="120"/>
      <c r="M61" s="120"/>
      <c r="N61" s="217"/>
      <c r="O61" s="216">
        <v>145.0</v>
      </c>
      <c r="P61" s="211" t="s">
        <v>90</v>
      </c>
      <c r="Q61" s="212">
        <v>1.0</v>
      </c>
      <c r="R61" s="213" t="s">
        <v>96</v>
      </c>
      <c r="S61" s="132">
        <v>35650.0</v>
      </c>
      <c r="T61" s="196" t="s">
        <v>139</v>
      </c>
      <c r="U61" s="127">
        <v>11.0</v>
      </c>
      <c r="V61" s="183" t="s">
        <v>84</v>
      </c>
      <c r="W61" s="129" t="s">
        <v>85</v>
      </c>
      <c r="X61" s="127" t="s">
        <v>115</v>
      </c>
      <c r="Y61" s="127" t="s">
        <v>87</v>
      </c>
      <c r="Z61" s="132"/>
      <c r="AA61" s="145">
        <v>0.0</v>
      </c>
      <c r="AB61" s="132"/>
      <c r="AC61" s="145">
        <f t="shared" si="34"/>
        <v>0</v>
      </c>
      <c r="AD61" s="132"/>
      <c r="AE61" s="145">
        <v>100000.0</v>
      </c>
      <c r="AF61" s="134"/>
      <c r="AG61" s="68">
        <f t="shared" si="3"/>
        <v>100000</v>
      </c>
      <c r="AH61" s="132"/>
      <c r="AI61" s="145">
        <v>0.0</v>
      </c>
      <c r="AJ61" s="132"/>
      <c r="AK61" s="145">
        <v>0.0</v>
      </c>
      <c r="AL61" s="132"/>
      <c r="AM61" s="145">
        <v>0.0</v>
      </c>
      <c r="AN61" s="134"/>
      <c r="AO61" s="68">
        <f t="shared" si="1"/>
        <v>0</v>
      </c>
      <c r="AP61" s="132"/>
      <c r="AQ61" s="145">
        <f t="shared" ref="AQ61:AQ64" si="45">AM61</f>
        <v>0</v>
      </c>
      <c r="AR61" s="132"/>
      <c r="AS61" s="145">
        <f t="shared" ref="AS61:AS64" si="46">AQ61</f>
        <v>0</v>
      </c>
      <c r="AT61" s="132"/>
      <c r="AU61" s="145">
        <f t="shared" ref="AU61:AU65" si="47">AS61</f>
        <v>0</v>
      </c>
      <c r="AV61" s="134"/>
      <c r="AW61" s="68">
        <f t="shared" si="4"/>
        <v>0</v>
      </c>
      <c r="AX61" s="132"/>
      <c r="AY61" s="145">
        <f t="shared" ref="AY61:AY64" si="48">AQ61</f>
        <v>0</v>
      </c>
      <c r="AZ61" s="132"/>
      <c r="BA61" s="145">
        <f t="shared" ref="BA61:BA71" si="49">AY61</f>
        <v>0</v>
      </c>
      <c r="BB61" s="132"/>
      <c r="BC61" s="145">
        <f t="shared" si="37"/>
        <v>0</v>
      </c>
      <c r="BD61" s="134"/>
      <c r="BE61" s="68">
        <f t="shared" si="5"/>
        <v>0</v>
      </c>
      <c r="BF61" s="132"/>
      <c r="BG61" s="181">
        <v>100000.0</v>
      </c>
      <c r="BH61" s="190"/>
      <c r="BI61" s="137"/>
      <c r="BJ61" s="120"/>
      <c r="BK61" s="120"/>
      <c r="BL61" s="120"/>
      <c r="BM61" s="120"/>
      <c r="BN61" s="116"/>
      <c r="BO61" s="116"/>
      <c r="BP61" s="116"/>
      <c r="BQ61" s="116"/>
      <c r="BR61" s="116"/>
      <c r="BS61" s="116"/>
      <c r="BT61" s="116"/>
      <c r="BU61" s="116"/>
      <c r="BV61" s="116"/>
    </row>
    <row r="62" ht="15.75" customHeight="1">
      <c r="A62" s="120"/>
      <c r="B62" s="120"/>
      <c r="C62" s="174"/>
      <c r="D62" s="117"/>
      <c r="E62" s="117"/>
      <c r="F62" s="117"/>
      <c r="G62" s="175"/>
      <c r="H62" s="120"/>
      <c r="I62" s="120"/>
      <c r="J62" s="120"/>
      <c r="K62" s="120"/>
      <c r="L62" s="120"/>
      <c r="M62" s="120"/>
      <c r="N62" s="217"/>
      <c r="O62" s="216">
        <v>145.0</v>
      </c>
      <c r="P62" s="211" t="s">
        <v>90</v>
      </c>
      <c r="Q62" s="212">
        <v>1.0</v>
      </c>
      <c r="R62" s="213" t="s">
        <v>96</v>
      </c>
      <c r="S62" s="132">
        <v>35800.0</v>
      </c>
      <c r="T62" s="196" t="s">
        <v>140</v>
      </c>
      <c r="U62" s="127">
        <v>11.0</v>
      </c>
      <c r="V62" s="183" t="s">
        <v>84</v>
      </c>
      <c r="W62" s="129" t="s">
        <v>85</v>
      </c>
      <c r="X62" s="127" t="s">
        <v>115</v>
      </c>
      <c r="Y62" s="127" t="s">
        <v>87</v>
      </c>
      <c r="Z62" s="132"/>
      <c r="AA62" s="145">
        <v>0.0</v>
      </c>
      <c r="AB62" s="132"/>
      <c r="AC62" s="145">
        <f t="shared" si="34"/>
        <v>0</v>
      </c>
      <c r="AD62" s="132"/>
      <c r="AE62" s="145">
        <f t="shared" ref="AE62:AE68" si="50">AC62</f>
        <v>0</v>
      </c>
      <c r="AF62" s="134"/>
      <c r="AG62" s="68">
        <f t="shared" si="3"/>
        <v>0</v>
      </c>
      <c r="AH62" s="132"/>
      <c r="AI62" s="145">
        <f>AE62</f>
        <v>0</v>
      </c>
      <c r="AJ62" s="132"/>
      <c r="AK62" s="145">
        <v>100000.0</v>
      </c>
      <c r="AL62" s="132"/>
      <c r="AM62" s="145">
        <f t="shared" ref="AM62:AM64" si="51">AE62</f>
        <v>0</v>
      </c>
      <c r="AN62" s="134"/>
      <c r="AO62" s="68">
        <f t="shared" si="1"/>
        <v>100000</v>
      </c>
      <c r="AP62" s="132"/>
      <c r="AQ62" s="145">
        <f t="shared" si="45"/>
        <v>0</v>
      </c>
      <c r="AR62" s="132"/>
      <c r="AS62" s="145">
        <f t="shared" si="46"/>
        <v>0</v>
      </c>
      <c r="AT62" s="132"/>
      <c r="AU62" s="145">
        <f t="shared" si="47"/>
        <v>0</v>
      </c>
      <c r="AV62" s="134"/>
      <c r="AW62" s="68">
        <f t="shared" si="4"/>
        <v>0</v>
      </c>
      <c r="AX62" s="132"/>
      <c r="AY62" s="145">
        <f t="shared" si="48"/>
        <v>0</v>
      </c>
      <c r="AZ62" s="132"/>
      <c r="BA62" s="145">
        <f t="shared" si="49"/>
        <v>0</v>
      </c>
      <c r="BB62" s="132"/>
      <c r="BC62" s="145">
        <f t="shared" si="37"/>
        <v>0</v>
      </c>
      <c r="BD62" s="134"/>
      <c r="BE62" s="68">
        <f t="shared" si="5"/>
        <v>0</v>
      </c>
      <c r="BF62" s="132"/>
      <c r="BG62" s="181">
        <v>100000.0</v>
      </c>
      <c r="BH62" s="190"/>
      <c r="BI62" s="137"/>
      <c r="BJ62" s="120"/>
      <c r="BK62" s="120"/>
      <c r="BL62" s="120"/>
      <c r="BM62" s="120"/>
      <c r="BN62" s="116"/>
      <c r="BO62" s="116"/>
      <c r="BP62" s="116"/>
      <c r="BQ62" s="116"/>
      <c r="BR62" s="116"/>
      <c r="BS62" s="116"/>
      <c r="BT62" s="116"/>
      <c r="BU62" s="116"/>
      <c r="BV62" s="116"/>
    </row>
    <row r="63" ht="15.75" customHeight="1">
      <c r="A63" s="120"/>
      <c r="B63" s="120"/>
      <c r="C63" s="174"/>
      <c r="D63" s="117"/>
      <c r="E63" s="117"/>
      <c r="F63" s="117"/>
      <c r="G63" s="175"/>
      <c r="H63" s="120"/>
      <c r="I63" s="120"/>
      <c r="J63" s="120"/>
      <c r="K63" s="120"/>
      <c r="L63" s="120"/>
      <c r="M63" s="120"/>
      <c r="N63" s="217"/>
      <c r="O63" s="216">
        <v>145.0</v>
      </c>
      <c r="P63" s="211" t="s">
        <v>90</v>
      </c>
      <c r="Q63" s="212">
        <v>1.0</v>
      </c>
      <c r="R63" s="213" t="s">
        <v>96</v>
      </c>
      <c r="S63" s="132">
        <v>36400.0</v>
      </c>
      <c r="T63" s="196" t="s">
        <v>141</v>
      </c>
      <c r="U63" s="127">
        <v>11.0</v>
      </c>
      <c r="V63" s="183" t="s">
        <v>84</v>
      </c>
      <c r="W63" s="129" t="s">
        <v>85</v>
      </c>
      <c r="X63" s="127" t="s">
        <v>115</v>
      </c>
      <c r="Y63" s="127" t="s">
        <v>87</v>
      </c>
      <c r="Z63" s="132"/>
      <c r="AA63" s="145">
        <v>0.0</v>
      </c>
      <c r="AB63" s="132"/>
      <c r="AC63" s="145">
        <f t="shared" si="34"/>
        <v>0</v>
      </c>
      <c r="AD63" s="132"/>
      <c r="AE63" s="145">
        <f t="shared" si="50"/>
        <v>0</v>
      </c>
      <c r="AF63" s="134"/>
      <c r="AG63" s="68">
        <f t="shared" si="3"/>
        <v>0</v>
      </c>
      <c r="AH63" s="132"/>
      <c r="AI63" s="145">
        <v>300000.0</v>
      </c>
      <c r="AJ63" s="132"/>
      <c r="AK63" s="145">
        <f t="shared" ref="AK63:AK66" si="52">AE63</f>
        <v>0</v>
      </c>
      <c r="AL63" s="132"/>
      <c r="AM63" s="145">
        <f t="shared" si="51"/>
        <v>0</v>
      </c>
      <c r="AN63" s="134"/>
      <c r="AO63" s="68">
        <f t="shared" si="1"/>
        <v>300000</v>
      </c>
      <c r="AP63" s="132"/>
      <c r="AQ63" s="145">
        <f t="shared" si="45"/>
        <v>0</v>
      </c>
      <c r="AR63" s="132"/>
      <c r="AS63" s="145">
        <f t="shared" si="46"/>
        <v>0</v>
      </c>
      <c r="AT63" s="132"/>
      <c r="AU63" s="145">
        <f t="shared" si="47"/>
        <v>0</v>
      </c>
      <c r="AV63" s="134"/>
      <c r="AW63" s="68">
        <f t="shared" si="4"/>
        <v>0</v>
      </c>
      <c r="AX63" s="132"/>
      <c r="AY63" s="145">
        <f t="shared" si="48"/>
        <v>0</v>
      </c>
      <c r="AZ63" s="132"/>
      <c r="BA63" s="145">
        <f t="shared" si="49"/>
        <v>0</v>
      </c>
      <c r="BB63" s="132"/>
      <c r="BC63" s="145">
        <f t="shared" si="37"/>
        <v>0</v>
      </c>
      <c r="BD63" s="134"/>
      <c r="BE63" s="68">
        <f t="shared" si="5"/>
        <v>0</v>
      </c>
      <c r="BF63" s="132"/>
      <c r="BG63" s="181">
        <v>300000.0</v>
      </c>
      <c r="BH63" s="190"/>
      <c r="BI63" s="137"/>
      <c r="BJ63" s="120"/>
      <c r="BK63" s="120"/>
      <c r="BL63" s="120"/>
      <c r="BM63" s="120"/>
      <c r="BN63" s="116"/>
      <c r="BO63" s="116"/>
      <c r="BP63" s="116"/>
      <c r="BQ63" s="116"/>
      <c r="BR63" s="116"/>
      <c r="BS63" s="116"/>
      <c r="BT63" s="116"/>
      <c r="BU63" s="116"/>
      <c r="BV63" s="116"/>
    </row>
    <row r="64" ht="15.75" customHeight="1">
      <c r="A64" s="120"/>
      <c r="B64" s="120"/>
      <c r="C64" s="174"/>
      <c r="D64" s="117"/>
      <c r="E64" s="117"/>
      <c r="F64" s="117"/>
      <c r="G64" s="175"/>
      <c r="H64" s="120"/>
      <c r="I64" s="120"/>
      <c r="J64" s="120"/>
      <c r="K64" s="120"/>
      <c r="L64" s="120"/>
      <c r="M64" s="120"/>
      <c r="N64" s="217"/>
      <c r="O64" s="216">
        <v>145.0</v>
      </c>
      <c r="P64" s="211" t="s">
        <v>90</v>
      </c>
      <c r="Q64" s="212">
        <v>1.0</v>
      </c>
      <c r="R64" s="213" t="s">
        <v>96</v>
      </c>
      <c r="S64" s="132">
        <v>36930.0</v>
      </c>
      <c r="T64" s="196" t="s">
        <v>142</v>
      </c>
      <c r="U64" s="127">
        <v>11.0</v>
      </c>
      <c r="V64" s="183" t="s">
        <v>84</v>
      </c>
      <c r="W64" s="129" t="s">
        <v>85</v>
      </c>
      <c r="X64" s="127" t="s">
        <v>115</v>
      </c>
      <c r="Y64" s="127" t="s">
        <v>87</v>
      </c>
      <c r="Z64" s="132"/>
      <c r="AA64" s="145">
        <v>0.0</v>
      </c>
      <c r="AB64" s="132"/>
      <c r="AC64" s="145">
        <f t="shared" si="34"/>
        <v>0</v>
      </c>
      <c r="AD64" s="132"/>
      <c r="AE64" s="145">
        <f t="shared" si="50"/>
        <v>0</v>
      </c>
      <c r="AF64" s="134"/>
      <c r="AG64" s="68">
        <f t="shared" si="3"/>
        <v>0</v>
      </c>
      <c r="AH64" s="132"/>
      <c r="AI64" s="145">
        <v>300000.0</v>
      </c>
      <c r="AJ64" s="132"/>
      <c r="AK64" s="145">
        <f t="shared" si="52"/>
        <v>0</v>
      </c>
      <c r="AL64" s="132"/>
      <c r="AM64" s="145">
        <f t="shared" si="51"/>
        <v>0</v>
      </c>
      <c r="AN64" s="134"/>
      <c r="AO64" s="68">
        <f t="shared" si="1"/>
        <v>300000</v>
      </c>
      <c r="AP64" s="132"/>
      <c r="AQ64" s="145">
        <f t="shared" si="45"/>
        <v>0</v>
      </c>
      <c r="AR64" s="132"/>
      <c r="AS64" s="145">
        <f t="shared" si="46"/>
        <v>0</v>
      </c>
      <c r="AT64" s="132"/>
      <c r="AU64" s="145">
        <f t="shared" si="47"/>
        <v>0</v>
      </c>
      <c r="AV64" s="134"/>
      <c r="AW64" s="68">
        <f t="shared" si="4"/>
        <v>0</v>
      </c>
      <c r="AX64" s="132"/>
      <c r="AY64" s="145">
        <f t="shared" si="48"/>
        <v>0</v>
      </c>
      <c r="AZ64" s="132"/>
      <c r="BA64" s="145">
        <f t="shared" si="49"/>
        <v>0</v>
      </c>
      <c r="BB64" s="132"/>
      <c r="BC64" s="145">
        <f t="shared" si="37"/>
        <v>0</v>
      </c>
      <c r="BD64" s="134"/>
      <c r="BE64" s="68">
        <f t="shared" si="5"/>
        <v>0</v>
      </c>
      <c r="BF64" s="132"/>
      <c r="BG64" s="181">
        <v>300000.0</v>
      </c>
      <c r="BH64" s="190"/>
      <c r="BI64" s="137"/>
      <c r="BJ64" s="120"/>
      <c r="BK64" s="120"/>
      <c r="BL64" s="120"/>
      <c r="BM64" s="120"/>
      <c r="BN64" s="116"/>
      <c r="BO64" s="116"/>
      <c r="BP64" s="116"/>
      <c r="BQ64" s="116"/>
      <c r="BR64" s="116"/>
      <c r="BS64" s="116"/>
      <c r="BT64" s="116"/>
      <c r="BU64" s="116"/>
      <c r="BV64" s="116"/>
    </row>
    <row r="65" ht="25.5" customHeight="1">
      <c r="A65" s="120"/>
      <c r="B65" s="120"/>
      <c r="C65" s="174"/>
      <c r="D65" s="117"/>
      <c r="E65" s="117"/>
      <c r="F65" s="117"/>
      <c r="G65" s="175"/>
      <c r="H65" s="120"/>
      <c r="I65" s="120"/>
      <c r="J65" s="120"/>
      <c r="K65" s="120"/>
      <c r="L65" s="120"/>
      <c r="M65" s="120"/>
      <c r="N65" s="217"/>
      <c r="O65" s="216">
        <v>145.0</v>
      </c>
      <c r="P65" s="211" t="s">
        <v>90</v>
      </c>
      <c r="Q65" s="212">
        <v>1.0</v>
      </c>
      <c r="R65" s="213" t="s">
        <v>96</v>
      </c>
      <c r="S65" s="132">
        <v>37100.0</v>
      </c>
      <c r="T65" s="196" t="s">
        <v>143</v>
      </c>
      <c r="U65" s="127">
        <v>11.0</v>
      </c>
      <c r="V65" s="183" t="s">
        <v>84</v>
      </c>
      <c r="W65" s="129" t="s">
        <v>85</v>
      </c>
      <c r="X65" s="127" t="s">
        <v>115</v>
      </c>
      <c r="Y65" s="127" t="s">
        <v>87</v>
      </c>
      <c r="Z65" s="132"/>
      <c r="AA65" s="145">
        <v>0.0</v>
      </c>
      <c r="AB65" s="132"/>
      <c r="AC65" s="145">
        <f t="shared" si="34"/>
        <v>0</v>
      </c>
      <c r="AD65" s="132"/>
      <c r="AE65" s="145">
        <f t="shared" si="50"/>
        <v>0</v>
      </c>
      <c r="AF65" s="134"/>
      <c r="AG65" s="68">
        <f t="shared" si="3"/>
        <v>0</v>
      </c>
      <c r="AH65" s="132"/>
      <c r="AI65" s="145">
        <f t="shared" ref="AI65:AI67" si="53">AE65</f>
        <v>0</v>
      </c>
      <c r="AJ65" s="132"/>
      <c r="AK65" s="145">
        <f t="shared" si="52"/>
        <v>0</v>
      </c>
      <c r="AL65" s="132" t="s">
        <v>93</v>
      </c>
      <c r="AM65" s="145">
        <v>0.0</v>
      </c>
      <c r="AN65" s="134"/>
      <c r="AO65" s="68">
        <f t="shared" si="1"/>
        <v>0</v>
      </c>
      <c r="AP65" s="132"/>
      <c r="AQ65" s="145">
        <v>100000.0</v>
      </c>
      <c r="AR65" s="132"/>
      <c r="AS65" s="145">
        <v>0.0</v>
      </c>
      <c r="AT65" s="132"/>
      <c r="AU65" s="145">
        <f t="shared" si="47"/>
        <v>0</v>
      </c>
      <c r="AV65" s="134"/>
      <c r="AW65" s="68">
        <f t="shared" si="4"/>
        <v>100000</v>
      </c>
      <c r="AX65" s="132"/>
      <c r="AY65" s="145">
        <v>0.0</v>
      </c>
      <c r="AZ65" s="132"/>
      <c r="BA65" s="145">
        <f t="shared" si="49"/>
        <v>0</v>
      </c>
      <c r="BB65" s="132"/>
      <c r="BC65" s="145">
        <f t="shared" si="37"/>
        <v>0</v>
      </c>
      <c r="BD65" s="134"/>
      <c r="BE65" s="68">
        <f t="shared" si="5"/>
        <v>0</v>
      </c>
      <c r="BF65" s="132"/>
      <c r="BG65" s="181">
        <v>100000.0</v>
      </c>
      <c r="BH65" s="190"/>
      <c r="BI65" s="137"/>
      <c r="BJ65" s="120"/>
      <c r="BK65" s="120"/>
      <c r="BL65" s="120"/>
      <c r="BM65" s="120"/>
      <c r="BN65" s="116"/>
      <c r="BO65" s="116"/>
      <c r="BP65" s="116"/>
      <c r="BQ65" s="116"/>
      <c r="BR65" s="116"/>
      <c r="BS65" s="116"/>
      <c r="BT65" s="116"/>
      <c r="BU65" s="116"/>
      <c r="BV65" s="116"/>
    </row>
    <row r="66" ht="15.75" customHeight="1">
      <c r="A66" s="120"/>
      <c r="B66" s="120"/>
      <c r="C66" s="174"/>
      <c r="D66" s="117"/>
      <c r="E66" s="117"/>
      <c r="F66" s="117"/>
      <c r="G66" s="175"/>
      <c r="H66" s="120"/>
      <c r="I66" s="120"/>
      <c r="J66" s="120"/>
      <c r="K66" s="120"/>
      <c r="L66" s="120"/>
      <c r="M66" s="120"/>
      <c r="N66" s="217"/>
      <c r="O66" s="216">
        <v>145.0</v>
      </c>
      <c r="P66" s="211" t="s">
        <v>90</v>
      </c>
      <c r="Q66" s="212">
        <v>1.0</v>
      </c>
      <c r="R66" s="213" t="s">
        <v>96</v>
      </c>
      <c r="S66" s="132">
        <v>37500.0</v>
      </c>
      <c r="T66" s="196" t="s">
        <v>144</v>
      </c>
      <c r="U66" s="127">
        <v>11.0</v>
      </c>
      <c r="V66" s="183" t="s">
        <v>84</v>
      </c>
      <c r="W66" s="129" t="s">
        <v>85</v>
      </c>
      <c r="X66" s="127" t="s">
        <v>115</v>
      </c>
      <c r="Y66" s="127" t="s">
        <v>87</v>
      </c>
      <c r="Z66" s="132"/>
      <c r="AA66" s="145">
        <v>0.0</v>
      </c>
      <c r="AB66" s="132"/>
      <c r="AC66" s="145">
        <f t="shared" si="34"/>
        <v>0</v>
      </c>
      <c r="AD66" s="132"/>
      <c r="AE66" s="145">
        <f t="shared" si="50"/>
        <v>0</v>
      </c>
      <c r="AF66" s="134"/>
      <c r="AG66" s="68">
        <f t="shared" si="3"/>
        <v>0</v>
      </c>
      <c r="AH66" s="132"/>
      <c r="AI66" s="145">
        <f t="shared" si="53"/>
        <v>0</v>
      </c>
      <c r="AJ66" s="132"/>
      <c r="AK66" s="145">
        <f t="shared" si="52"/>
        <v>0</v>
      </c>
      <c r="AL66" s="132"/>
      <c r="AM66" s="145">
        <f t="shared" ref="AM66:AM68" si="54">AE66</f>
        <v>0</v>
      </c>
      <c r="AN66" s="134"/>
      <c r="AO66" s="68">
        <f t="shared" si="1"/>
        <v>0</v>
      </c>
      <c r="AP66" s="132"/>
      <c r="AQ66" s="145">
        <f t="shared" ref="AQ66:AQ71" si="55">AM66</f>
        <v>0</v>
      </c>
      <c r="AR66" s="132"/>
      <c r="AS66" s="145">
        <f t="shared" ref="AS66:AS71" si="56">AQ66</f>
        <v>0</v>
      </c>
      <c r="AT66" s="132"/>
      <c r="AU66" s="145">
        <v>100000.0</v>
      </c>
      <c r="AV66" s="134"/>
      <c r="AW66" s="68">
        <f t="shared" si="4"/>
        <v>100000</v>
      </c>
      <c r="AX66" s="132"/>
      <c r="AY66" s="145">
        <f t="shared" ref="AY66:AY71" si="57">AQ66</f>
        <v>0</v>
      </c>
      <c r="AZ66" s="132"/>
      <c r="BA66" s="145">
        <f t="shared" si="49"/>
        <v>0</v>
      </c>
      <c r="BB66" s="132"/>
      <c r="BC66" s="145">
        <f t="shared" si="37"/>
        <v>0</v>
      </c>
      <c r="BD66" s="134"/>
      <c r="BE66" s="68">
        <f t="shared" si="5"/>
        <v>0</v>
      </c>
      <c r="BF66" s="132"/>
      <c r="BG66" s="181">
        <v>100000.0</v>
      </c>
      <c r="BH66" s="190"/>
      <c r="BI66" s="137"/>
      <c r="BJ66" s="120"/>
      <c r="BK66" s="120"/>
      <c r="BL66" s="120"/>
      <c r="BM66" s="120"/>
      <c r="BN66" s="116"/>
      <c r="BO66" s="116"/>
      <c r="BP66" s="116"/>
      <c r="BQ66" s="116"/>
      <c r="BR66" s="116"/>
      <c r="BS66" s="116"/>
      <c r="BT66" s="116"/>
      <c r="BU66" s="116"/>
      <c r="BV66" s="116"/>
    </row>
    <row r="67" ht="15.75" customHeight="1">
      <c r="A67" s="120"/>
      <c r="B67" s="120"/>
      <c r="C67" s="174"/>
      <c r="D67" s="117"/>
      <c r="E67" s="117"/>
      <c r="F67" s="117"/>
      <c r="G67" s="175"/>
      <c r="H67" s="120"/>
      <c r="I67" s="120"/>
      <c r="J67" s="120"/>
      <c r="K67" s="120"/>
      <c r="L67" s="120"/>
      <c r="M67" s="120"/>
      <c r="N67" s="217"/>
      <c r="O67" s="216">
        <v>145.0</v>
      </c>
      <c r="P67" s="211" t="s">
        <v>90</v>
      </c>
      <c r="Q67" s="212">
        <v>1.0</v>
      </c>
      <c r="R67" s="213" t="s">
        <v>96</v>
      </c>
      <c r="S67" s="132">
        <v>39300.0</v>
      </c>
      <c r="T67" s="196" t="s">
        <v>145</v>
      </c>
      <c r="U67" s="127">
        <v>11.0</v>
      </c>
      <c r="V67" s="183" t="s">
        <v>84</v>
      </c>
      <c r="W67" s="129" t="s">
        <v>85</v>
      </c>
      <c r="X67" s="127" t="s">
        <v>115</v>
      </c>
      <c r="Y67" s="127" t="s">
        <v>87</v>
      </c>
      <c r="Z67" s="132"/>
      <c r="AA67" s="145">
        <v>0.0</v>
      </c>
      <c r="AB67" s="132"/>
      <c r="AC67" s="145">
        <f t="shared" si="34"/>
        <v>0</v>
      </c>
      <c r="AD67" s="132"/>
      <c r="AE67" s="145">
        <f t="shared" si="50"/>
        <v>0</v>
      </c>
      <c r="AF67" s="134"/>
      <c r="AG67" s="68">
        <f t="shared" si="3"/>
        <v>0</v>
      </c>
      <c r="AH67" s="132"/>
      <c r="AI67" s="145">
        <f t="shared" si="53"/>
        <v>0</v>
      </c>
      <c r="AJ67" s="132"/>
      <c r="AK67" s="145">
        <v>200000.0</v>
      </c>
      <c r="AL67" s="132"/>
      <c r="AM67" s="145">
        <f t="shared" si="54"/>
        <v>0</v>
      </c>
      <c r="AN67" s="134"/>
      <c r="AO67" s="68">
        <f t="shared" si="1"/>
        <v>200000</v>
      </c>
      <c r="AP67" s="132"/>
      <c r="AQ67" s="145">
        <f t="shared" si="55"/>
        <v>0</v>
      </c>
      <c r="AR67" s="132"/>
      <c r="AS67" s="145">
        <f t="shared" si="56"/>
        <v>0</v>
      </c>
      <c r="AT67" s="132"/>
      <c r="AU67" s="145">
        <f t="shared" ref="AU67:AU71" si="58">AS67</f>
        <v>0</v>
      </c>
      <c r="AV67" s="134"/>
      <c r="AW67" s="68">
        <f t="shared" si="4"/>
        <v>0</v>
      </c>
      <c r="AX67" s="132"/>
      <c r="AY67" s="145">
        <f t="shared" si="57"/>
        <v>0</v>
      </c>
      <c r="AZ67" s="132"/>
      <c r="BA67" s="145">
        <f t="shared" si="49"/>
        <v>0</v>
      </c>
      <c r="BB67" s="132"/>
      <c r="BC67" s="145">
        <f t="shared" si="37"/>
        <v>0</v>
      </c>
      <c r="BD67" s="134"/>
      <c r="BE67" s="68">
        <f t="shared" si="5"/>
        <v>0</v>
      </c>
      <c r="BF67" s="132"/>
      <c r="BG67" s="181">
        <v>200000.0</v>
      </c>
      <c r="BH67" s="190"/>
      <c r="BI67" s="137"/>
      <c r="BJ67" s="120"/>
      <c r="BK67" s="120"/>
      <c r="BL67" s="120"/>
      <c r="BM67" s="120"/>
      <c r="BN67" s="116"/>
      <c r="BO67" s="116"/>
      <c r="BP67" s="116"/>
      <c r="BQ67" s="116"/>
      <c r="BR67" s="116"/>
      <c r="BS67" s="116"/>
      <c r="BT67" s="116"/>
      <c r="BU67" s="116"/>
      <c r="BV67" s="116"/>
    </row>
    <row r="68" ht="15.75" customHeight="1">
      <c r="A68" s="120"/>
      <c r="B68" s="120"/>
      <c r="C68" s="174"/>
      <c r="D68" s="117"/>
      <c r="E68" s="117"/>
      <c r="F68" s="117"/>
      <c r="G68" s="117"/>
      <c r="H68" s="120"/>
      <c r="I68" s="120"/>
      <c r="J68" s="120"/>
      <c r="K68" s="120"/>
      <c r="L68" s="120"/>
      <c r="M68" s="120"/>
      <c r="N68" s="217"/>
      <c r="O68" s="216">
        <v>145.0</v>
      </c>
      <c r="P68" s="211" t="s">
        <v>90</v>
      </c>
      <c r="Q68" s="212">
        <v>1.0</v>
      </c>
      <c r="R68" s="213" t="s">
        <v>146</v>
      </c>
      <c r="S68" s="132">
        <v>39400.0</v>
      </c>
      <c r="T68" s="196" t="s">
        <v>147</v>
      </c>
      <c r="U68" s="127">
        <v>11.0</v>
      </c>
      <c r="V68" s="183" t="s">
        <v>84</v>
      </c>
      <c r="W68" s="129" t="s">
        <v>85</v>
      </c>
      <c r="X68" s="127" t="s">
        <v>115</v>
      </c>
      <c r="Y68" s="127" t="s">
        <v>87</v>
      </c>
      <c r="Z68" s="132"/>
      <c r="AA68" s="145">
        <v>0.0</v>
      </c>
      <c r="AB68" s="132"/>
      <c r="AC68" s="145">
        <f t="shared" si="34"/>
        <v>0</v>
      </c>
      <c r="AD68" s="132"/>
      <c r="AE68" s="145">
        <f t="shared" si="50"/>
        <v>0</v>
      </c>
      <c r="AF68" s="134"/>
      <c r="AG68" s="68">
        <f t="shared" si="3"/>
        <v>0</v>
      </c>
      <c r="AH68" s="132"/>
      <c r="AI68" s="145">
        <v>55109.0</v>
      </c>
      <c r="AJ68" s="132"/>
      <c r="AK68" s="145">
        <f>AE68</f>
        <v>0</v>
      </c>
      <c r="AL68" s="132"/>
      <c r="AM68" s="145">
        <f t="shared" si="54"/>
        <v>0</v>
      </c>
      <c r="AN68" s="134"/>
      <c r="AO68" s="68">
        <f t="shared" si="1"/>
        <v>55109</v>
      </c>
      <c r="AP68" s="132"/>
      <c r="AQ68" s="145">
        <f t="shared" si="55"/>
        <v>0</v>
      </c>
      <c r="AR68" s="132"/>
      <c r="AS68" s="145">
        <f t="shared" si="56"/>
        <v>0</v>
      </c>
      <c r="AT68" s="132"/>
      <c r="AU68" s="145">
        <f t="shared" si="58"/>
        <v>0</v>
      </c>
      <c r="AV68" s="134"/>
      <c r="AW68" s="68">
        <f t="shared" si="4"/>
        <v>0</v>
      </c>
      <c r="AX68" s="132"/>
      <c r="AY68" s="145">
        <f t="shared" si="57"/>
        <v>0</v>
      </c>
      <c r="AZ68" s="132"/>
      <c r="BA68" s="145">
        <f t="shared" si="49"/>
        <v>0</v>
      </c>
      <c r="BB68" s="132"/>
      <c r="BC68" s="145">
        <f t="shared" si="37"/>
        <v>0</v>
      </c>
      <c r="BD68" s="134"/>
      <c r="BE68" s="68">
        <f t="shared" si="5"/>
        <v>0</v>
      </c>
      <c r="BF68" s="132"/>
      <c r="BG68" s="181">
        <v>55109.0</v>
      </c>
      <c r="BH68" s="190"/>
      <c r="BI68" s="137"/>
      <c r="BJ68" s="120"/>
      <c r="BK68" s="120"/>
      <c r="BL68" s="120"/>
      <c r="BM68" s="120"/>
      <c r="BN68" s="116"/>
      <c r="BO68" s="116"/>
      <c r="BP68" s="116"/>
      <c r="BQ68" s="116"/>
      <c r="BR68" s="116"/>
      <c r="BS68" s="116"/>
      <c r="BT68" s="116"/>
      <c r="BU68" s="116"/>
      <c r="BV68" s="116"/>
    </row>
    <row r="69" ht="15.75" customHeight="1">
      <c r="A69" s="120"/>
      <c r="B69" s="120"/>
      <c r="C69" s="174"/>
      <c r="D69" s="117"/>
      <c r="E69" s="117"/>
      <c r="F69" s="117"/>
      <c r="G69" s="117"/>
      <c r="H69" s="120"/>
      <c r="I69" s="120"/>
      <c r="J69" s="120"/>
      <c r="K69" s="120"/>
      <c r="L69" s="120"/>
      <c r="M69" s="120"/>
      <c r="N69" s="217"/>
      <c r="O69" s="218">
        <v>145.0</v>
      </c>
      <c r="P69" s="219" t="s">
        <v>90</v>
      </c>
      <c r="Q69" s="220">
        <v>2.0</v>
      </c>
      <c r="R69" s="129" t="s">
        <v>96</v>
      </c>
      <c r="S69" s="132">
        <v>42120.0</v>
      </c>
      <c r="T69" s="196" t="s">
        <v>148</v>
      </c>
      <c r="U69" s="127">
        <v>11.0</v>
      </c>
      <c r="V69" s="183" t="s">
        <v>84</v>
      </c>
      <c r="W69" s="129" t="s">
        <v>85</v>
      </c>
      <c r="X69" s="127" t="s">
        <v>115</v>
      </c>
      <c r="Y69" s="127" t="s">
        <v>87</v>
      </c>
      <c r="Z69" s="132"/>
      <c r="AA69" s="145">
        <v>0.0</v>
      </c>
      <c r="AB69" s="132"/>
      <c r="AC69" s="145">
        <f t="shared" si="34"/>
        <v>0</v>
      </c>
      <c r="AD69" s="132"/>
      <c r="AE69" s="145">
        <v>100000.0</v>
      </c>
      <c r="AF69" s="134"/>
      <c r="AG69" s="68">
        <f t="shared" si="3"/>
        <v>100000</v>
      </c>
      <c r="AH69" s="132"/>
      <c r="AI69" s="145">
        <v>250000.0</v>
      </c>
      <c r="AJ69" s="132"/>
      <c r="AK69" s="145">
        <v>0.0</v>
      </c>
      <c r="AL69" s="132"/>
      <c r="AM69" s="145">
        <v>0.0</v>
      </c>
      <c r="AN69" s="134"/>
      <c r="AO69" s="68">
        <f t="shared" si="1"/>
        <v>250000</v>
      </c>
      <c r="AP69" s="132"/>
      <c r="AQ69" s="145">
        <f t="shared" si="55"/>
        <v>0</v>
      </c>
      <c r="AR69" s="132"/>
      <c r="AS69" s="145">
        <f t="shared" si="56"/>
        <v>0</v>
      </c>
      <c r="AT69" s="132"/>
      <c r="AU69" s="145">
        <f t="shared" si="58"/>
        <v>0</v>
      </c>
      <c r="AV69" s="134"/>
      <c r="AW69" s="68">
        <f t="shared" si="4"/>
        <v>0</v>
      </c>
      <c r="AX69" s="132"/>
      <c r="AY69" s="145">
        <f t="shared" si="57"/>
        <v>0</v>
      </c>
      <c r="AZ69" s="132"/>
      <c r="BA69" s="145">
        <f t="shared" si="49"/>
        <v>0</v>
      </c>
      <c r="BB69" s="132"/>
      <c r="BC69" s="145">
        <f t="shared" si="37"/>
        <v>0</v>
      </c>
      <c r="BD69" s="134"/>
      <c r="BE69" s="68">
        <f t="shared" si="5"/>
        <v>0</v>
      </c>
      <c r="BF69" s="132"/>
      <c r="BG69" s="181">
        <v>350000.0</v>
      </c>
      <c r="BH69" s="190"/>
      <c r="BI69" s="137"/>
      <c r="BJ69" s="120"/>
      <c r="BK69" s="120"/>
      <c r="BL69" s="120"/>
      <c r="BM69" s="120"/>
      <c r="BN69" s="116"/>
      <c r="BO69" s="116"/>
      <c r="BP69" s="116"/>
      <c r="BQ69" s="116"/>
      <c r="BR69" s="116"/>
      <c r="BS69" s="116"/>
      <c r="BT69" s="116"/>
      <c r="BU69" s="116"/>
      <c r="BV69" s="116"/>
    </row>
    <row r="70" ht="15.75" customHeight="1">
      <c r="A70" s="120"/>
      <c r="B70" s="120"/>
      <c r="C70" s="174"/>
      <c r="D70" s="117"/>
      <c r="E70" s="117"/>
      <c r="F70" s="117"/>
      <c r="G70" s="117"/>
      <c r="H70" s="120"/>
      <c r="I70" s="120"/>
      <c r="J70" s="120"/>
      <c r="K70" s="120"/>
      <c r="L70" s="120"/>
      <c r="M70" s="120"/>
      <c r="N70" s="217"/>
      <c r="O70" s="218">
        <v>145.0</v>
      </c>
      <c r="P70" s="219" t="s">
        <v>90</v>
      </c>
      <c r="Q70" s="220">
        <v>1.0</v>
      </c>
      <c r="R70" s="129" t="s">
        <v>96</v>
      </c>
      <c r="S70" s="132">
        <v>42600.0</v>
      </c>
      <c r="T70" s="196" t="s">
        <v>149</v>
      </c>
      <c r="U70" s="127">
        <v>11.0</v>
      </c>
      <c r="V70" s="183" t="s">
        <v>84</v>
      </c>
      <c r="W70" s="129" t="s">
        <v>85</v>
      </c>
      <c r="X70" s="127" t="s">
        <v>115</v>
      </c>
      <c r="Y70" s="127" t="s">
        <v>87</v>
      </c>
      <c r="Z70" s="132"/>
      <c r="AA70" s="145">
        <v>0.0</v>
      </c>
      <c r="AB70" s="132"/>
      <c r="AC70" s="145">
        <f t="shared" si="34"/>
        <v>0</v>
      </c>
      <c r="AD70" s="132"/>
      <c r="AE70" s="145">
        <f t="shared" ref="AE70:AE71" si="59">AC70</f>
        <v>0</v>
      </c>
      <c r="AF70" s="134"/>
      <c r="AG70" s="68">
        <f t="shared" si="3"/>
        <v>0</v>
      </c>
      <c r="AH70" s="132"/>
      <c r="AI70" s="145">
        <f t="shared" ref="AI70:AI71" si="60">AE70</f>
        <v>0</v>
      </c>
      <c r="AJ70" s="132"/>
      <c r="AK70" s="145">
        <v>100000.0</v>
      </c>
      <c r="AL70" s="132"/>
      <c r="AM70" s="145">
        <f t="shared" ref="AM70:AM71" si="61">AE70</f>
        <v>0</v>
      </c>
      <c r="AN70" s="134"/>
      <c r="AO70" s="68">
        <f t="shared" si="1"/>
        <v>100000</v>
      </c>
      <c r="AP70" s="132"/>
      <c r="AQ70" s="145">
        <f t="shared" si="55"/>
        <v>0</v>
      </c>
      <c r="AR70" s="132"/>
      <c r="AS70" s="145">
        <f t="shared" si="56"/>
        <v>0</v>
      </c>
      <c r="AT70" s="132"/>
      <c r="AU70" s="145">
        <f t="shared" si="58"/>
        <v>0</v>
      </c>
      <c r="AV70" s="134"/>
      <c r="AW70" s="68">
        <f t="shared" si="4"/>
        <v>0</v>
      </c>
      <c r="AX70" s="132"/>
      <c r="AY70" s="145">
        <f t="shared" si="57"/>
        <v>0</v>
      </c>
      <c r="AZ70" s="132"/>
      <c r="BA70" s="145">
        <f t="shared" si="49"/>
        <v>0</v>
      </c>
      <c r="BB70" s="132"/>
      <c r="BC70" s="145">
        <f t="shared" si="37"/>
        <v>0</v>
      </c>
      <c r="BD70" s="134"/>
      <c r="BE70" s="68">
        <f t="shared" si="5"/>
        <v>0</v>
      </c>
      <c r="BF70" s="132"/>
      <c r="BG70" s="181">
        <v>100000.0</v>
      </c>
      <c r="BH70" s="190"/>
      <c r="BI70" s="137"/>
      <c r="BJ70" s="120"/>
      <c r="BK70" s="120"/>
      <c r="BL70" s="120"/>
      <c r="BM70" s="120"/>
      <c r="BN70" s="116"/>
      <c r="BO70" s="116"/>
      <c r="BP70" s="116"/>
      <c r="BQ70" s="116"/>
      <c r="BR70" s="116"/>
      <c r="BS70" s="116"/>
      <c r="BT70" s="116"/>
      <c r="BU70" s="116"/>
      <c r="BV70" s="116"/>
    </row>
    <row r="71" ht="15.75" customHeight="1">
      <c r="A71" s="120"/>
      <c r="B71" s="120"/>
      <c r="C71" s="174"/>
      <c r="D71" s="117"/>
      <c r="E71" s="117"/>
      <c r="F71" s="117"/>
      <c r="G71" s="117"/>
      <c r="H71" s="120"/>
      <c r="I71" s="120"/>
      <c r="J71" s="120"/>
      <c r="K71" s="120"/>
      <c r="L71" s="120"/>
      <c r="M71" s="120"/>
      <c r="N71" s="217"/>
      <c r="O71" s="218">
        <v>145.0</v>
      </c>
      <c r="P71" s="219" t="s">
        <v>90</v>
      </c>
      <c r="Q71" s="220">
        <v>1.0</v>
      </c>
      <c r="R71" s="129" t="s">
        <v>96</v>
      </c>
      <c r="S71" s="132">
        <v>42800.0</v>
      </c>
      <c r="T71" s="196" t="s">
        <v>150</v>
      </c>
      <c r="U71" s="127">
        <v>11.0</v>
      </c>
      <c r="V71" s="183" t="s">
        <v>84</v>
      </c>
      <c r="W71" s="129" t="s">
        <v>85</v>
      </c>
      <c r="X71" s="127" t="s">
        <v>115</v>
      </c>
      <c r="Y71" s="127" t="s">
        <v>87</v>
      </c>
      <c r="Z71" s="132"/>
      <c r="AA71" s="145">
        <v>0.0</v>
      </c>
      <c r="AB71" s="132"/>
      <c r="AC71" s="145">
        <f t="shared" si="34"/>
        <v>0</v>
      </c>
      <c r="AD71" s="132"/>
      <c r="AE71" s="145">
        <f t="shared" si="59"/>
        <v>0</v>
      </c>
      <c r="AF71" s="134"/>
      <c r="AG71" s="68">
        <f t="shared" si="3"/>
        <v>0</v>
      </c>
      <c r="AH71" s="132"/>
      <c r="AI71" s="145">
        <f t="shared" si="60"/>
        <v>0</v>
      </c>
      <c r="AJ71" s="132"/>
      <c r="AK71" s="145">
        <v>50000.0</v>
      </c>
      <c r="AL71" s="132"/>
      <c r="AM71" s="145">
        <f t="shared" si="61"/>
        <v>0</v>
      </c>
      <c r="AN71" s="134"/>
      <c r="AO71" s="68">
        <f t="shared" si="1"/>
        <v>50000</v>
      </c>
      <c r="AP71" s="132"/>
      <c r="AQ71" s="145">
        <f t="shared" si="55"/>
        <v>0</v>
      </c>
      <c r="AR71" s="132"/>
      <c r="AS71" s="145">
        <f t="shared" si="56"/>
        <v>0</v>
      </c>
      <c r="AT71" s="132"/>
      <c r="AU71" s="145">
        <f t="shared" si="58"/>
        <v>0</v>
      </c>
      <c r="AV71" s="134"/>
      <c r="AW71" s="68">
        <f t="shared" si="4"/>
        <v>0</v>
      </c>
      <c r="AX71" s="132"/>
      <c r="AY71" s="145">
        <f t="shared" si="57"/>
        <v>0</v>
      </c>
      <c r="AZ71" s="132"/>
      <c r="BA71" s="145">
        <f t="shared" si="49"/>
        <v>0</v>
      </c>
      <c r="BB71" s="132"/>
      <c r="BC71" s="145">
        <f t="shared" si="37"/>
        <v>0</v>
      </c>
      <c r="BD71" s="134"/>
      <c r="BE71" s="68">
        <f t="shared" si="5"/>
        <v>0</v>
      </c>
      <c r="BF71" s="132"/>
      <c r="BG71" s="181">
        <v>50000.0</v>
      </c>
      <c r="BH71" s="190"/>
      <c r="BI71" s="137"/>
      <c r="BJ71" s="120"/>
      <c r="BK71" s="120"/>
      <c r="BL71" s="120"/>
      <c r="BM71" s="120"/>
      <c r="BN71" s="116"/>
      <c r="BO71" s="116"/>
      <c r="BP71" s="116"/>
      <c r="BQ71" s="116"/>
      <c r="BR71" s="116"/>
      <c r="BS71" s="116"/>
      <c r="BT71" s="116"/>
      <c r="BU71" s="116"/>
      <c r="BV71" s="116"/>
    </row>
    <row r="72" ht="42.0" customHeight="1">
      <c r="A72" s="120"/>
      <c r="B72" s="120"/>
      <c r="C72" s="174"/>
      <c r="D72" s="117"/>
      <c r="E72" s="117"/>
      <c r="F72" s="117"/>
      <c r="G72" s="117"/>
      <c r="H72" s="161" t="s">
        <v>78</v>
      </c>
      <c r="I72" s="161">
        <v>5.0</v>
      </c>
      <c r="J72" s="161">
        <v>1.0</v>
      </c>
      <c r="K72" s="161"/>
      <c r="L72" s="162" t="s">
        <v>79</v>
      </c>
      <c r="M72" s="105">
        <v>6.0</v>
      </c>
      <c r="N72" s="221" t="s">
        <v>151</v>
      </c>
      <c r="O72" s="105">
        <v>145.0</v>
      </c>
      <c r="P72" s="222" t="s">
        <v>90</v>
      </c>
      <c r="Q72" s="166">
        <v>12.0</v>
      </c>
      <c r="R72" s="222" t="s">
        <v>91</v>
      </c>
      <c r="S72" s="167">
        <v>200.0</v>
      </c>
      <c r="T72" s="67" t="s">
        <v>123</v>
      </c>
      <c r="U72" s="105">
        <v>11.0</v>
      </c>
      <c r="V72" s="105" t="s">
        <v>84</v>
      </c>
      <c r="W72" s="105" t="s">
        <v>85</v>
      </c>
      <c r="X72" s="105" t="s">
        <v>92</v>
      </c>
      <c r="Y72" s="105" t="s">
        <v>87</v>
      </c>
      <c r="Z72" s="105"/>
      <c r="AA72" s="169"/>
      <c r="AB72" s="168"/>
      <c r="AC72" s="169"/>
      <c r="AD72" s="168"/>
      <c r="AE72" s="169">
        <v>4.1E7</v>
      </c>
      <c r="AF72" s="135"/>
      <c r="AG72" s="135">
        <f t="shared" si="3"/>
        <v>41000000</v>
      </c>
      <c r="AH72" s="168"/>
      <c r="AI72" s="169"/>
      <c r="AJ72" s="168"/>
      <c r="AK72" s="169"/>
      <c r="AL72" s="168"/>
      <c r="AM72" s="169"/>
      <c r="AN72" s="170"/>
      <c r="AO72" s="135"/>
      <c r="AP72" s="168"/>
      <c r="AQ72" s="169"/>
      <c r="AR72" s="168"/>
      <c r="AS72" s="169"/>
      <c r="AT72" s="168"/>
      <c r="AU72" s="169"/>
      <c r="AV72" s="170"/>
      <c r="AW72" s="135"/>
      <c r="AX72" s="168"/>
      <c r="AY72" s="169"/>
      <c r="AZ72" s="168"/>
      <c r="BA72" s="169"/>
      <c r="BB72" s="168"/>
      <c r="BC72" s="169"/>
      <c r="BD72" s="170"/>
      <c r="BE72" s="135"/>
      <c r="BF72" s="168"/>
      <c r="BG72" s="169">
        <f>BE72+AW72+AO72+AG72</f>
        <v>41000000</v>
      </c>
      <c r="BH72" s="190"/>
      <c r="BI72" s="137"/>
      <c r="BJ72" s="120"/>
      <c r="BK72" s="120"/>
      <c r="BL72" s="120"/>
      <c r="BM72" s="120"/>
      <c r="BN72" s="116"/>
      <c r="BO72" s="116"/>
      <c r="BP72" s="116"/>
      <c r="BQ72" s="116"/>
      <c r="BR72" s="116"/>
      <c r="BS72" s="116"/>
      <c r="BT72" s="116"/>
      <c r="BU72" s="116"/>
      <c r="BV72" s="116"/>
    </row>
    <row r="73" ht="15.0" customHeight="1">
      <c r="A73" s="120"/>
      <c r="B73" s="120"/>
      <c r="C73" s="174"/>
      <c r="D73" s="117"/>
      <c r="E73" s="117"/>
      <c r="F73" s="117"/>
      <c r="G73" s="117"/>
      <c r="H73" s="223"/>
      <c r="I73" s="120"/>
      <c r="J73" s="120"/>
      <c r="K73" s="120"/>
      <c r="L73" s="120"/>
      <c r="M73" s="129"/>
      <c r="N73" s="217"/>
      <c r="O73" s="216">
        <v>145.0</v>
      </c>
      <c r="P73" s="211" t="s">
        <v>90</v>
      </c>
      <c r="Q73" s="212">
        <v>12.0</v>
      </c>
      <c r="R73" s="213" t="s">
        <v>91</v>
      </c>
      <c r="S73" s="132">
        <v>27500.0</v>
      </c>
      <c r="T73" s="184" t="s">
        <v>152</v>
      </c>
      <c r="U73" s="132">
        <v>11.0</v>
      </c>
      <c r="V73" s="224" t="s">
        <v>84</v>
      </c>
      <c r="W73" s="213" t="s">
        <v>85</v>
      </c>
      <c r="X73" s="132" t="s">
        <v>92</v>
      </c>
      <c r="Y73" s="132" t="s">
        <v>87</v>
      </c>
      <c r="Z73" s="225"/>
      <c r="AA73" s="131"/>
      <c r="AB73" s="225"/>
      <c r="AC73" s="131"/>
      <c r="AD73" s="225"/>
      <c r="AE73" s="131">
        <v>4.1E7</v>
      </c>
      <c r="AF73" s="170"/>
      <c r="AG73" s="135"/>
      <c r="AH73" s="225"/>
      <c r="AI73" s="131"/>
      <c r="AJ73" s="225"/>
      <c r="AK73" s="131"/>
      <c r="AL73" s="225"/>
      <c r="AM73" s="131"/>
      <c r="AN73" s="170"/>
      <c r="AO73" s="135"/>
      <c r="AP73" s="225"/>
      <c r="AQ73" s="131"/>
      <c r="AR73" s="225"/>
      <c r="AS73" s="131"/>
      <c r="AT73" s="225"/>
      <c r="AU73" s="131"/>
      <c r="AV73" s="170"/>
      <c r="AW73" s="135"/>
      <c r="AX73" s="225"/>
      <c r="AY73" s="131"/>
      <c r="AZ73" s="225"/>
      <c r="BA73" s="131" t="str">
        <f t="shared" ref="BA73:BA74" si="62">AY73</f>
        <v/>
      </c>
      <c r="BB73" s="225"/>
      <c r="BC73" s="131" t="str">
        <f>BA73</f>
        <v/>
      </c>
      <c r="BD73" s="134"/>
      <c r="BE73" s="68">
        <f t="shared" ref="BE73:BE79" si="63">AY73+BA73+BC73</f>
        <v>0</v>
      </c>
      <c r="BF73" s="178"/>
      <c r="BG73" s="181">
        <v>4.1E7</v>
      </c>
      <c r="BH73" s="190"/>
      <c r="BI73" s="226"/>
      <c r="BJ73" s="173"/>
      <c r="BK73" s="173"/>
      <c r="BL73" s="173"/>
      <c r="BM73" s="173"/>
      <c r="BN73" s="2"/>
      <c r="BO73" s="2"/>
      <c r="BP73" s="2"/>
      <c r="BQ73" s="2"/>
      <c r="BR73" s="2"/>
      <c r="BS73" s="2"/>
      <c r="BT73" s="2"/>
      <c r="BU73" s="2"/>
      <c r="BV73" s="2"/>
    </row>
    <row r="74" ht="57.0" customHeight="1">
      <c r="A74" s="120"/>
      <c r="B74" s="120"/>
      <c r="C74" s="174"/>
      <c r="D74" s="117"/>
      <c r="E74" s="117"/>
      <c r="F74" s="117"/>
      <c r="G74" s="117"/>
      <c r="H74" s="161" t="s">
        <v>78</v>
      </c>
      <c r="I74" s="161">
        <v>5.0</v>
      </c>
      <c r="J74" s="161">
        <v>99.0</v>
      </c>
      <c r="K74" s="161"/>
      <c r="L74" s="162">
        <v>1.0</v>
      </c>
      <c r="M74" s="227">
        <v>7.0</v>
      </c>
      <c r="N74" s="228" t="s">
        <v>153</v>
      </c>
      <c r="O74" s="229">
        <v>145.0</v>
      </c>
      <c r="P74" s="230" t="s">
        <v>90</v>
      </c>
      <c r="Q74" s="231">
        <v>12.0</v>
      </c>
      <c r="R74" s="232" t="s">
        <v>91</v>
      </c>
      <c r="S74" s="229">
        <v>50000.0</v>
      </c>
      <c r="T74" s="233" t="s">
        <v>154</v>
      </c>
      <c r="U74" s="229">
        <v>11.0</v>
      </c>
      <c r="V74" s="234" t="s">
        <v>84</v>
      </c>
      <c r="W74" s="235" t="s">
        <v>85</v>
      </c>
      <c r="X74" s="105" t="s">
        <v>92</v>
      </c>
      <c r="Y74" s="105" t="s">
        <v>87</v>
      </c>
      <c r="Z74" s="229"/>
      <c r="AA74" s="236">
        <v>0.0</v>
      </c>
      <c r="AB74" s="237"/>
      <c r="AC74" s="236">
        <v>5.32690026E8</v>
      </c>
      <c r="AD74" s="237"/>
      <c r="AE74" s="236">
        <v>4.68829194E8</v>
      </c>
      <c r="AF74" s="238"/>
      <c r="AG74" s="239">
        <f t="shared" ref="AG74:AG75" si="64">AA74+AC74+AE74</f>
        <v>1001519220</v>
      </c>
      <c r="AH74" s="237"/>
      <c r="AI74" s="236">
        <v>4.55292255E8</v>
      </c>
      <c r="AJ74" s="237"/>
      <c r="AK74" s="236">
        <v>6.26266997E8</v>
      </c>
      <c r="AL74" s="237"/>
      <c r="AM74" s="236">
        <v>2.13060563E8</v>
      </c>
      <c r="AN74" s="238"/>
      <c r="AO74" s="239">
        <f t="shared" ref="AO74:AO75" si="65">AI74+AK74+AM74</f>
        <v>1294619815</v>
      </c>
      <c r="AP74" s="237"/>
      <c r="AQ74" s="236">
        <v>6.2213876516E8</v>
      </c>
      <c r="AR74" s="237"/>
      <c r="AS74" s="236">
        <f>AQ74</f>
        <v>622138765.2</v>
      </c>
      <c r="AT74" s="237"/>
      <c r="AU74" s="236">
        <f>AS74</f>
        <v>622138765.2</v>
      </c>
      <c r="AV74" s="238"/>
      <c r="AW74" s="239">
        <f t="shared" ref="AW74:AW79" si="66">AQ74+AS74+AU74</f>
        <v>1866416295</v>
      </c>
      <c r="AX74" s="237"/>
      <c r="AY74" s="236">
        <f>AQ74</f>
        <v>622138765.2</v>
      </c>
      <c r="AZ74" s="237"/>
      <c r="BA74" s="236">
        <f t="shared" si="62"/>
        <v>622138765.2</v>
      </c>
      <c r="BB74" s="237"/>
      <c r="BC74" s="236">
        <v>6.221387652E8</v>
      </c>
      <c r="BD74" s="238"/>
      <c r="BE74" s="239">
        <f t="shared" si="63"/>
        <v>1866416296</v>
      </c>
      <c r="BF74" s="237"/>
      <c r="BG74" s="240">
        <f t="shared" ref="BG74:BG79" si="67">BE74+AW74+AO74+AG74</f>
        <v>6028971626</v>
      </c>
      <c r="BH74" s="241"/>
      <c r="BI74" s="226"/>
      <c r="BJ74" s="173"/>
      <c r="BK74" s="173"/>
      <c r="BL74" s="173"/>
      <c r="BM74" s="173"/>
      <c r="BN74" s="2"/>
      <c r="BO74" s="2"/>
      <c r="BP74" s="2"/>
      <c r="BQ74" s="2"/>
      <c r="BR74" s="2"/>
      <c r="BS74" s="2"/>
      <c r="BT74" s="2"/>
      <c r="BU74" s="2"/>
      <c r="BV74" s="2"/>
    </row>
    <row r="75" ht="15.75" customHeight="1">
      <c r="A75" s="242"/>
      <c r="B75" s="242"/>
      <c r="C75" s="173"/>
      <c r="D75" s="173"/>
      <c r="E75" s="173"/>
      <c r="F75" s="173"/>
      <c r="G75" s="173"/>
      <c r="H75" s="243"/>
      <c r="I75" s="244"/>
      <c r="J75" s="245"/>
      <c r="K75" s="246"/>
      <c r="L75" s="244"/>
      <c r="M75" s="120"/>
      <c r="N75" s="120"/>
      <c r="O75" s="127">
        <v>145.0</v>
      </c>
      <c r="P75" s="219" t="s">
        <v>90</v>
      </c>
      <c r="Q75" s="127" t="s">
        <v>155</v>
      </c>
      <c r="R75" s="129" t="s">
        <v>156</v>
      </c>
      <c r="S75" s="132">
        <v>52130.0</v>
      </c>
      <c r="T75" s="196" t="s">
        <v>157</v>
      </c>
      <c r="U75" s="132">
        <v>11.0</v>
      </c>
      <c r="V75" s="224" t="s">
        <v>84</v>
      </c>
      <c r="W75" s="213" t="s">
        <v>85</v>
      </c>
      <c r="X75" s="132" t="s">
        <v>92</v>
      </c>
      <c r="Y75" s="247" t="s">
        <v>87</v>
      </c>
      <c r="Z75" s="248"/>
      <c r="AA75" s="249"/>
      <c r="AB75" s="249"/>
      <c r="AC75" s="250">
        <v>5.32690026E8</v>
      </c>
      <c r="AD75" s="250"/>
      <c r="AE75" s="250">
        <v>4.68829194E8</v>
      </c>
      <c r="AF75" s="251"/>
      <c r="AG75" s="252">
        <f t="shared" si="64"/>
        <v>1001519220</v>
      </c>
      <c r="AH75" s="253"/>
      <c r="AI75" s="250">
        <v>4.55292255E8</v>
      </c>
      <c r="AJ75" s="250"/>
      <c r="AK75" s="250">
        <v>6.26266997E8</v>
      </c>
      <c r="AL75" s="248"/>
      <c r="AM75" s="254">
        <v>2.13060563E8</v>
      </c>
      <c r="AN75" s="255"/>
      <c r="AO75" s="252">
        <f t="shared" si="65"/>
        <v>1294619815</v>
      </c>
      <c r="AP75" s="248"/>
      <c r="AQ75" s="254">
        <v>6.2213876516E8</v>
      </c>
      <c r="AR75" s="248"/>
      <c r="AS75" s="254">
        <v>6.2213876516E8</v>
      </c>
      <c r="AT75" s="248"/>
      <c r="AU75" s="254">
        <v>6.2213876516E8</v>
      </c>
      <c r="AV75" s="255"/>
      <c r="AW75" s="256">
        <f t="shared" si="66"/>
        <v>1866416295</v>
      </c>
      <c r="AX75" s="248"/>
      <c r="AY75" s="254">
        <v>6.2213876516E8</v>
      </c>
      <c r="AZ75" s="248"/>
      <c r="BA75" s="254">
        <v>6.2213876516E8</v>
      </c>
      <c r="BB75" s="248"/>
      <c r="BC75" s="254">
        <v>6.221387652E8</v>
      </c>
      <c r="BD75" s="255"/>
      <c r="BE75" s="252">
        <f t="shared" si="63"/>
        <v>1866416296</v>
      </c>
      <c r="BF75" s="248"/>
      <c r="BG75" s="254">
        <f t="shared" si="67"/>
        <v>6028971626</v>
      </c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ht="59.25" customHeight="1">
      <c r="A76" s="242"/>
      <c r="B76" s="242"/>
      <c r="C76" s="173"/>
      <c r="D76" s="173"/>
      <c r="E76" s="173"/>
      <c r="F76" s="173"/>
      <c r="G76" s="173"/>
      <c r="H76" s="161" t="s">
        <v>78</v>
      </c>
      <c r="I76" s="161">
        <v>5.0</v>
      </c>
      <c r="J76" s="161">
        <v>99.0</v>
      </c>
      <c r="K76" s="161"/>
      <c r="L76" s="162">
        <v>2.0</v>
      </c>
      <c r="M76" s="228">
        <v>8.0</v>
      </c>
      <c r="N76" s="228" t="s">
        <v>153</v>
      </c>
      <c r="O76" s="257">
        <v>145.0</v>
      </c>
      <c r="P76" s="230" t="s">
        <v>90</v>
      </c>
      <c r="Q76" s="231">
        <v>12.0</v>
      </c>
      <c r="R76" s="232" t="s">
        <v>91</v>
      </c>
      <c r="S76" s="229">
        <v>50000.0</v>
      </c>
      <c r="T76" s="233" t="s">
        <v>154</v>
      </c>
      <c r="U76" s="229">
        <v>11.0</v>
      </c>
      <c r="V76" s="234" t="s">
        <v>84</v>
      </c>
      <c r="W76" s="235" t="s">
        <v>85</v>
      </c>
      <c r="X76" s="105" t="s">
        <v>92</v>
      </c>
      <c r="Y76" s="258" t="s">
        <v>87</v>
      </c>
      <c r="Z76" s="105"/>
      <c r="AA76" s="236">
        <v>0.0</v>
      </c>
      <c r="AB76" s="236"/>
      <c r="AC76" s="236"/>
      <c r="AD76" s="236"/>
      <c r="AE76" s="236"/>
      <c r="AF76" s="239"/>
      <c r="AG76" s="239"/>
      <c r="AH76" s="236"/>
      <c r="AI76" s="236">
        <v>4.6247369E7</v>
      </c>
      <c r="AJ76" s="236"/>
      <c r="AK76" s="236">
        <v>3.5646571E7</v>
      </c>
      <c r="AL76" s="236"/>
      <c r="AM76" s="236">
        <v>0.0</v>
      </c>
      <c r="AN76" s="239"/>
      <c r="AO76" s="239">
        <v>8.189394E7</v>
      </c>
      <c r="AP76" s="236"/>
      <c r="AQ76" s="236">
        <v>4.14719165E7</v>
      </c>
      <c r="AR76" s="236"/>
      <c r="AS76" s="236">
        <v>4.14719165E7</v>
      </c>
      <c r="AT76" s="236"/>
      <c r="AU76" s="236">
        <v>4.14719165E7</v>
      </c>
      <c r="AV76" s="239"/>
      <c r="AW76" s="239">
        <f t="shared" si="66"/>
        <v>124415749.5</v>
      </c>
      <c r="AX76" s="236"/>
      <c r="AY76" s="236">
        <v>4.14719165E7</v>
      </c>
      <c r="AZ76" s="236"/>
      <c r="BA76" s="236">
        <v>4.14719165E7</v>
      </c>
      <c r="BB76" s="236"/>
      <c r="BC76" s="236">
        <v>4.14719165E7</v>
      </c>
      <c r="BD76" s="239"/>
      <c r="BE76" s="239">
        <f t="shared" si="63"/>
        <v>124415749.5</v>
      </c>
      <c r="BF76" s="236"/>
      <c r="BG76" s="236">
        <f t="shared" si="67"/>
        <v>330725439</v>
      </c>
      <c r="BH76" s="173"/>
      <c r="BI76" s="173"/>
      <c r="BJ76" s="173"/>
      <c r="BK76" s="173"/>
      <c r="BL76" s="173"/>
      <c r="BM76" s="173"/>
      <c r="BN76" s="2"/>
      <c r="BO76" s="2"/>
      <c r="BP76" s="2"/>
      <c r="BQ76" s="2"/>
      <c r="BR76" s="2"/>
    </row>
    <row r="77" ht="40.5" customHeight="1">
      <c r="A77" s="242"/>
      <c r="B77" s="24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20"/>
      <c r="O77" s="218">
        <v>145.0</v>
      </c>
      <c r="P77" s="219" t="s">
        <v>90</v>
      </c>
      <c r="Q77" s="220" t="s">
        <v>155</v>
      </c>
      <c r="R77" s="129" t="s">
        <v>91</v>
      </c>
      <c r="S77" s="132">
        <v>51000.0</v>
      </c>
      <c r="T77" s="196" t="s">
        <v>158</v>
      </c>
      <c r="U77" s="132">
        <v>11.0</v>
      </c>
      <c r="V77" s="224" t="s">
        <v>84</v>
      </c>
      <c r="W77" s="213" t="s">
        <v>85</v>
      </c>
      <c r="X77" s="132" t="s">
        <v>92</v>
      </c>
      <c r="Y77" s="247" t="s">
        <v>87</v>
      </c>
      <c r="Z77" s="120"/>
      <c r="AA77" s="250">
        <v>0.0</v>
      </c>
      <c r="AB77" s="250"/>
      <c r="AC77" s="250">
        <v>0.0</v>
      </c>
      <c r="AD77" s="250"/>
      <c r="AE77" s="250">
        <v>0.0</v>
      </c>
      <c r="AF77" s="256"/>
      <c r="AG77" s="256">
        <v>0.0</v>
      </c>
      <c r="AH77" s="120"/>
      <c r="AI77" s="250">
        <v>4.6247369E7</v>
      </c>
      <c r="AJ77" s="120"/>
      <c r="AK77" s="250">
        <v>3.5646571E7</v>
      </c>
      <c r="AL77" s="120"/>
      <c r="AM77" s="250">
        <v>0.0</v>
      </c>
      <c r="AN77" s="259"/>
      <c r="AO77" s="256">
        <f t="shared" ref="AO77:AO79" si="68">AI77+AK77+AM77</f>
        <v>81893940</v>
      </c>
      <c r="AP77" s="120"/>
      <c r="AQ77" s="250">
        <v>4.14719165E7</v>
      </c>
      <c r="AR77" s="120"/>
      <c r="AS77" s="250">
        <v>4.14719165E7</v>
      </c>
      <c r="AT77" s="120"/>
      <c r="AU77" s="250">
        <v>4.14719165E7</v>
      </c>
      <c r="AV77" s="259"/>
      <c r="AW77" s="256">
        <f t="shared" si="66"/>
        <v>124415749.5</v>
      </c>
      <c r="AX77" s="120"/>
      <c r="AY77" s="250">
        <v>4.14719165E7</v>
      </c>
      <c r="AZ77" s="120"/>
      <c r="BA77" s="250">
        <v>4.14719165E7</v>
      </c>
      <c r="BB77" s="120"/>
      <c r="BC77" s="250">
        <v>4.14719165E7</v>
      </c>
      <c r="BD77" s="259"/>
      <c r="BE77" s="256">
        <f t="shared" si="63"/>
        <v>124415749.5</v>
      </c>
      <c r="BF77" s="120"/>
      <c r="BG77" s="250">
        <f t="shared" si="67"/>
        <v>330725439</v>
      </c>
      <c r="BH77" s="173"/>
      <c r="BI77" s="173"/>
      <c r="BJ77" s="173"/>
      <c r="BK77" s="173"/>
      <c r="BL77" s="173"/>
      <c r="BM77" s="173"/>
      <c r="BN77" s="2"/>
      <c r="BO77" s="2"/>
      <c r="BP77" s="2"/>
      <c r="BQ77" s="2"/>
      <c r="BR77" s="2"/>
    </row>
    <row r="78" ht="60.0" customHeight="1">
      <c r="A78" s="242"/>
      <c r="B78" s="242"/>
      <c r="C78" s="173"/>
      <c r="D78" s="173"/>
      <c r="E78" s="173"/>
      <c r="F78" s="173"/>
      <c r="G78" s="173"/>
      <c r="H78" s="161" t="s">
        <v>78</v>
      </c>
      <c r="I78" s="161">
        <v>5.0</v>
      </c>
      <c r="J78" s="161">
        <v>99.0</v>
      </c>
      <c r="K78" s="161"/>
      <c r="L78" s="162">
        <v>3.0</v>
      </c>
      <c r="M78" s="228">
        <v>9.0</v>
      </c>
      <c r="N78" s="228" t="s">
        <v>153</v>
      </c>
      <c r="O78" s="260">
        <v>145.0</v>
      </c>
      <c r="P78" s="261" t="s">
        <v>90</v>
      </c>
      <c r="Q78" s="262">
        <v>12.0</v>
      </c>
      <c r="R78" s="263" t="s">
        <v>91</v>
      </c>
      <c r="S78" s="264">
        <v>50000.0</v>
      </c>
      <c r="T78" s="265" t="s">
        <v>154</v>
      </c>
      <c r="U78" s="264">
        <v>11.0</v>
      </c>
      <c r="V78" s="266" t="s">
        <v>84</v>
      </c>
      <c r="W78" s="267" t="s">
        <v>85</v>
      </c>
      <c r="X78" s="105" t="s">
        <v>92</v>
      </c>
      <c r="Y78" s="258" t="s">
        <v>87</v>
      </c>
      <c r="Z78" s="105"/>
      <c r="AA78" s="169">
        <v>0.0</v>
      </c>
      <c r="AB78" s="105"/>
      <c r="AC78" s="169">
        <v>0.0</v>
      </c>
      <c r="AD78" s="105"/>
      <c r="AE78" s="169">
        <v>0.0</v>
      </c>
      <c r="AF78" s="134"/>
      <c r="AG78" s="135">
        <v>0.0</v>
      </c>
      <c r="AH78" s="98"/>
      <c r="AI78" s="169">
        <v>2300554.19</v>
      </c>
      <c r="AJ78" s="98"/>
      <c r="AK78" s="169">
        <v>152.16</v>
      </c>
      <c r="AL78" s="98"/>
      <c r="AM78" s="169"/>
      <c r="AN78" s="268"/>
      <c r="AO78" s="269">
        <f t="shared" si="68"/>
        <v>2300706.35</v>
      </c>
      <c r="AP78" s="98"/>
      <c r="AQ78" s="169">
        <v>928633.11</v>
      </c>
      <c r="AR78" s="98"/>
      <c r="AS78" s="169">
        <v>928633.11</v>
      </c>
      <c r="AT78" s="98"/>
      <c r="AU78" s="169">
        <v>928633.11</v>
      </c>
      <c r="AV78" s="268"/>
      <c r="AW78" s="269">
        <f t="shared" si="66"/>
        <v>2785899.33</v>
      </c>
      <c r="AX78" s="98"/>
      <c r="AY78" s="169">
        <v>928633.11</v>
      </c>
      <c r="AZ78" s="98"/>
      <c r="BA78" s="169">
        <v>928633.11</v>
      </c>
      <c r="BB78" s="98"/>
      <c r="BC78" s="169">
        <v>928633.1</v>
      </c>
      <c r="BD78" s="268"/>
      <c r="BE78" s="269">
        <f t="shared" si="63"/>
        <v>2785899.32</v>
      </c>
      <c r="BF78" s="105"/>
      <c r="BG78" s="169">
        <f t="shared" si="67"/>
        <v>7872505</v>
      </c>
      <c r="BH78" s="173"/>
      <c r="BI78" s="173"/>
      <c r="BJ78" s="173"/>
      <c r="BK78" s="173"/>
      <c r="BL78" s="173"/>
      <c r="BM78" s="173"/>
      <c r="BN78" s="2"/>
      <c r="BO78" s="2"/>
      <c r="BP78" s="2"/>
      <c r="BQ78" s="2"/>
      <c r="BR78" s="2"/>
    </row>
    <row r="79" ht="29.25" customHeight="1">
      <c r="A79" s="242"/>
      <c r="B79" s="242"/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20"/>
      <c r="N79" s="120"/>
      <c r="O79" s="218">
        <v>145.0</v>
      </c>
      <c r="P79" s="219" t="s">
        <v>90</v>
      </c>
      <c r="Q79" s="220" t="s">
        <v>155</v>
      </c>
      <c r="R79" s="129" t="s">
        <v>156</v>
      </c>
      <c r="S79" s="132">
        <v>53310.0</v>
      </c>
      <c r="T79" s="196" t="s">
        <v>159</v>
      </c>
      <c r="U79" s="132">
        <v>11.0</v>
      </c>
      <c r="V79" s="224" t="s">
        <v>84</v>
      </c>
      <c r="W79" s="213" t="s">
        <v>85</v>
      </c>
      <c r="X79" s="132" t="s">
        <v>92</v>
      </c>
      <c r="Y79" s="247" t="s">
        <v>87</v>
      </c>
      <c r="Z79" s="120"/>
      <c r="AA79" s="120"/>
      <c r="AB79" s="120"/>
      <c r="AC79" s="120"/>
      <c r="AD79" s="120"/>
      <c r="AE79" s="120"/>
      <c r="AF79" s="259"/>
      <c r="AG79" s="259"/>
      <c r="AH79" s="120"/>
      <c r="AI79" s="270">
        <v>2300554.19</v>
      </c>
      <c r="AJ79" s="120"/>
      <c r="AK79" s="270">
        <v>152.16</v>
      </c>
      <c r="AL79" s="120"/>
      <c r="AM79" s="270">
        <v>0.0</v>
      </c>
      <c r="AN79" s="259"/>
      <c r="AO79" s="271">
        <f t="shared" si="68"/>
        <v>2300706.35</v>
      </c>
      <c r="AP79" s="120"/>
      <c r="AQ79" s="270">
        <v>928633.11</v>
      </c>
      <c r="AR79" s="120"/>
      <c r="AS79" s="270">
        <v>928633.11</v>
      </c>
      <c r="AT79" s="120"/>
      <c r="AU79" s="270">
        <v>928633.11</v>
      </c>
      <c r="AV79" s="259"/>
      <c r="AW79" s="271">
        <f t="shared" si="66"/>
        <v>2785899.33</v>
      </c>
      <c r="AX79" s="120"/>
      <c r="AY79" s="270">
        <v>928633.11</v>
      </c>
      <c r="AZ79" s="120"/>
      <c r="BA79" s="270">
        <v>928633.11</v>
      </c>
      <c r="BB79" s="120"/>
      <c r="BC79" s="270">
        <v>928633.1</v>
      </c>
      <c r="BD79" s="259"/>
      <c r="BE79" s="271">
        <f t="shared" si="63"/>
        <v>2785899.32</v>
      </c>
      <c r="BF79" s="120"/>
      <c r="BG79" s="270">
        <f t="shared" si="67"/>
        <v>7872505</v>
      </c>
      <c r="BH79" s="173"/>
      <c r="BI79" s="173"/>
      <c r="BJ79" s="173"/>
      <c r="BK79" s="173"/>
      <c r="BL79" s="173"/>
      <c r="BM79" s="173"/>
      <c r="BN79" s="2"/>
      <c r="BO79" s="2"/>
      <c r="BP79" s="2"/>
      <c r="BQ79" s="2"/>
      <c r="BR79" s="2"/>
    </row>
    <row r="80" ht="15.75" customHeight="1">
      <c r="C80" s="272"/>
      <c r="D80" s="272"/>
      <c r="E80" s="272"/>
      <c r="F80" s="272"/>
      <c r="G80" s="272"/>
      <c r="H80" s="2"/>
      <c r="I80" s="2"/>
      <c r="J80" s="2"/>
      <c r="K80" s="2"/>
      <c r="L80" s="2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273"/>
      <c r="AG80" s="273"/>
      <c r="AH80" s="116"/>
      <c r="AI80" s="116"/>
      <c r="AJ80" s="116"/>
      <c r="AK80" s="116"/>
      <c r="AL80" s="116"/>
      <c r="AM80" s="116"/>
      <c r="AN80" s="273"/>
      <c r="AO80" s="273"/>
      <c r="AP80" s="116"/>
      <c r="AQ80" s="116"/>
      <c r="AR80" s="116"/>
      <c r="AS80" s="116"/>
      <c r="AT80" s="116"/>
      <c r="AU80" s="116"/>
      <c r="AV80" s="273"/>
      <c r="AW80" s="273"/>
      <c r="AX80" s="116"/>
      <c r="AY80" s="116"/>
      <c r="AZ80" s="116"/>
      <c r="BA80" s="116"/>
      <c r="BB80" s="116"/>
      <c r="BC80" s="116"/>
      <c r="BD80" s="273"/>
      <c r="BE80" s="273"/>
      <c r="BF80" s="116"/>
      <c r="BG80" s="116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</row>
    <row r="81" ht="15.75" customHeight="1">
      <c r="C81" s="2"/>
      <c r="D81" s="2"/>
      <c r="E81" s="2"/>
      <c r="F81" s="2"/>
      <c r="G81" s="2"/>
      <c r="H81" s="2"/>
      <c r="I81" s="2"/>
      <c r="J81" s="2"/>
      <c r="K81" s="2"/>
      <c r="L81" s="2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116"/>
      <c r="AD81" s="116"/>
      <c r="AE81" s="116"/>
      <c r="AF81" s="273"/>
      <c r="AG81" s="273"/>
      <c r="AH81" s="116"/>
      <c r="AI81" s="116"/>
      <c r="AJ81" s="116"/>
      <c r="AK81" s="116"/>
      <c r="AL81" s="116"/>
      <c r="AM81" s="116"/>
      <c r="AN81" s="273"/>
      <c r="AO81" s="273"/>
      <c r="AP81" s="116"/>
      <c r="AQ81" s="116"/>
      <c r="AR81" s="116"/>
      <c r="AS81" s="116"/>
      <c r="AT81" s="116"/>
      <c r="AU81" s="116"/>
      <c r="AV81" s="273"/>
      <c r="AW81" s="273"/>
      <c r="AX81" s="116"/>
      <c r="AY81" s="116"/>
      <c r="AZ81" s="116"/>
      <c r="BA81" s="116"/>
      <c r="BB81" s="116"/>
      <c r="BC81" s="116"/>
      <c r="BD81" s="273"/>
      <c r="BE81" s="273"/>
      <c r="BF81" s="116"/>
      <c r="BG81" s="116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</row>
    <row r="82" ht="15.75" customHeight="1">
      <c r="C82" s="2"/>
      <c r="D82" s="2"/>
      <c r="E82" s="2"/>
      <c r="F82" s="2"/>
      <c r="G82" s="2"/>
      <c r="H82" s="2"/>
      <c r="I82" s="2"/>
      <c r="J82" s="2"/>
      <c r="K82" s="2"/>
      <c r="L82" s="2"/>
      <c r="M82" s="116"/>
      <c r="N82" s="116"/>
      <c r="O82" s="274"/>
      <c r="P82" s="275"/>
      <c r="Q82" s="276"/>
      <c r="R82" s="116"/>
      <c r="S82" s="277"/>
      <c r="T82" s="278"/>
      <c r="U82" s="277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273"/>
      <c r="AG82" s="273"/>
      <c r="AH82" s="116"/>
      <c r="AI82" s="116"/>
      <c r="AJ82" s="116"/>
      <c r="AK82" s="116"/>
      <c r="AL82" s="116"/>
      <c r="AM82" s="116"/>
      <c r="AN82" s="273"/>
      <c r="AO82" s="273"/>
      <c r="AP82" s="116"/>
      <c r="AQ82" s="116"/>
      <c r="AR82" s="116"/>
      <c r="AS82" s="116"/>
      <c r="AT82" s="116"/>
      <c r="AU82" s="116"/>
      <c r="AV82" s="273"/>
      <c r="AW82" s="273"/>
      <c r="AX82" s="116"/>
      <c r="AY82" s="116"/>
      <c r="AZ82" s="116"/>
      <c r="BA82" s="116"/>
      <c r="BB82" s="116"/>
      <c r="BC82" s="116"/>
      <c r="BD82" s="273"/>
      <c r="BE82" s="273"/>
      <c r="BF82" s="116"/>
      <c r="BG82" s="116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</row>
    <row r="83" ht="15.75" customHeight="1">
      <c r="C83" s="2"/>
      <c r="D83" s="2"/>
      <c r="E83" s="2"/>
      <c r="F83" s="2"/>
      <c r="G83" s="2"/>
      <c r="H83" s="2"/>
      <c r="I83" s="2"/>
      <c r="J83" s="2"/>
      <c r="K83" s="2"/>
      <c r="L83" s="2"/>
      <c r="M83" s="116"/>
      <c r="N83" s="116"/>
      <c r="O83" s="277"/>
      <c r="P83" s="116"/>
      <c r="Q83" s="276"/>
      <c r="R83" s="116"/>
      <c r="S83" s="277"/>
      <c r="T83" s="278"/>
      <c r="U83" s="277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273"/>
      <c r="AG83" s="273"/>
      <c r="AH83" s="116"/>
      <c r="AI83" s="116"/>
      <c r="AJ83" s="116"/>
      <c r="AK83" s="116"/>
      <c r="AL83" s="116"/>
      <c r="AM83" s="116"/>
      <c r="AN83" s="273"/>
      <c r="AO83" s="273"/>
      <c r="AP83" s="116"/>
      <c r="AQ83" s="116"/>
      <c r="AR83" s="116"/>
      <c r="AS83" s="116"/>
      <c r="AT83" s="116"/>
      <c r="AU83" s="116"/>
      <c r="AV83" s="273"/>
      <c r="AW83" s="273"/>
      <c r="AX83" s="116"/>
      <c r="AY83" s="116"/>
      <c r="AZ83" s="116"/>
      <c r="BA83" s="116"/>
      <c r="BB83" s="116"/>
      <c r="BC83" s="116"/>
      <c r="BD83" s="273"/>
      <c r="BE83" s="273"/>
      <c r="BF83" s="116"/>
      <c r="BG83" s="116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</row>
    <row r="84" ht="15.75" customHeight="1">
      <c r="C84" s="2"/>
      <c r="D84" s="2"/>
      <c r="E84" s="2"/>
      <c r="F84" s="2"/>
      <c r="G84" s="2"/>
      <c r="H84" s="2"/>
      <c r="I84" s="2"/>
      <c r="J84" s="2"/>
      <c r="K84" s="2"/>
      <c r="L84" s="2"/>
      <c r="M84" s="116"/>
      <c r="N84" s="116"/>
      <c r="O84" s="277"/>
      <c r="P84" s="116"/>
      <c r="Q84" s="276"/>
      <c r="R84" s="116"/>
      <c r="S84" s="277"/>
      <c r="T84" s="278"/>
      <c r="U84" s="277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273"/>
      <c r="AG84" s="273"/>
      <c r="AH84" s="116"/>
      <c r="AI84" s="116"/>
      <c r="AJ84" s="116"/>
      <c r="AK84" s="116"/>
      <c r="AL84" s="116"/>
      <c r="AM84" s="116"/>
      <c r="AN84" s="273"/>
      <c r="AO84" s="273"/>
      <c r="AP84" s="116"/>
      <c r="AQ84" s="116"/>
      <c r="AR84" s="116"/>
      <c r="AS84" s="116"/>
      <c r="AT84" s="116"/>
      <c r="AU84" s="116"/>
      <c r="AV84" s="273"/>
      <c r="AW84" s="273"/>
      <c r="AX84" s="116"/>
      <c r="AY84" s="116"/>
      <c r="AZ84" s="116"/>
      <c r="BA84" s="116"/>
      <c r="BB84" s="116"/>
      <c r="BC84" s="116"/>
      <c r="BD84" s="273"/>
      <c r="BE84" s="273"/>
      <c r="BF84" s="116"/>
      <c r="BG84" s="116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</row>
    <row r="85" ht="15.75" customHeight="1">
      <c r="C85" s="2"/>
      <c r="D85" s="2"/>
      <c r="E85" s="2"/>
      <c r="F85" s="2"/>
      <c r="G85" s="2"/>
      <c r="H85" s="2"/>
      <c r="I85" s="2"/>
      <c r="J85" s="2"/>
      <c r="K85" s="2"/>
      <c r="L85" s="2"/>
      <c r="M85" s="116"/>
      <c r="N85" s="116"/>
      <c r="O85" s="277"/>
      <c r="P85" s="116"/>
      <c r="Q85" s="276"/>
      <c r="R85" s="116"/>
      <c r="S85" s="277"/>
      <c r="T85" s="278"/>
      <c r="U85" s="277"/>
      <c r="V85" s="116"/>
      <c r="W85" s="116"/>
      <c r="X85" s="116"/>
      <c r="Y85" s="116"/>
      <c r="Z85" s="116"/>
      <c r="AA85" s="116"/>
      <c r="AB85" s="116"/>
      <c r="AC85" s="116"/>
      <c r="AD85" s="116"/>
      <c r="AE85" s="116"/>
      <c r="AF85" s="273"/>
      <c r="AG85" s="273"/>
      <c r="AH85" s="116"/>
      <c r="AI85" s="116"/>
      <c r="AJ85" s="116"/>
      <c r="AK85" s="116"/>
      <c r="AL85" s="116"/>
      <c r="AM85" s="116"/>
      <c r="AN85" s="273"/>
      <c r="AO85" s="273"/>
      <c r="AP85" s="116"/>
      <c r="AQ85" s="116"/>
      <c r="AR85" s="116"/>
      <c r="AS85" s="116"/>
      <c r="AT85" s="116"/>
      <c r="AU85" s="116"/>
      <c r="AV85" s="273"/>
      <c r="AW85" s="273"/>
      <c r="AX85" s="116"/>
      <c r="AY85" s="116"/>
      <c r="AZ85" s="116"/>
      <c r="BA85" s="116"/>
      <c r="BB85" s="116"/>
      <c r="BC85" s="116"/>
      <c r="BD85" s="273"/>
      <c r="BE85" s="273"/>
      <c r="BF85" s="116"/>
      <c r="BG85" s="116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</row>
    <row r="86" ht="15.75" customHeight="1">
      <c r="C86" s="2"/>
      <c r="D86" s="2"/>
      <c r="E86" s="2"/>
      <c r="F86" s="2"/>
      <c r="G86" s="2"/>
      <c r="H86" s="2"/>
      <c r="I86" s="2"/>
      <c r="J86" s="2"/>
      <c r="K86" s="2"/>
      <c r="L86" s="2"/>
      <c r="M86" s="116"/>
      <c r="N86" s="116"/>
      <c r="O86" s="277"/>
      <c r="P86" s="116"/>
      <c r="Q86" s="276"/>
      <c r="R86" s="116"/>
      <c r="S86" s="277"/>
      <c r="T86" s="278"/>
      <c r="U86" s="277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273"/>
      <c r="AG86" s="273"/>
      <c r="AH86" s="116"/>
      <c r="AI86" s="116"/>
      <c r="AJ86" s="116"/>
      <c r="AK86" s="116"/>
      <c r="AL86" s="116"/>
      <c r="AM86" s="116"/>
      <c r="AN86" s="273"/>
      <c r="AO86" s="273"/>
      <c r="AP86" s="116"/>
      <c r="AQ86" s="116"/>
      <c r="AR86" s="116"/>
      <c r="AS86" s="116"/>
      <c r="AT86" s="116"/>
      <c r="AU86" s="116"/>
      <c r="AV86" s="273"/>
      <c r="AW86" s="273"/>
      <c r="AX86" s="116"/>
      <c r="AY86" s="116"/>
      <c r="AZ86" s="116"/>
      <c r="BA86" s="116"/>
      <c r="BB86" s="116"/>
      <c r="BC86" s="116"/>
      <c r="BD86" s="273"/>
      <c r="BE86" s="273"/>
      <c r="BF86" s="116"/>
      <c r="BG86" s="116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</row>
    <row r="87" ht="15.75" customHeight="1">
      <c r="C87" s="2"/>
      <c r="D87" s="2"/>
      <c r="E87" s="2"/>
      <c r="F87" s="2"/>
      <c r="G87" s="2"/>
      <c r="H87" s="2"/>
      <c r="I87" s="2"/>
      <c r="J87" s="2"/>
      <c r="K87" s="2"/>
      <c r="L87" s="2"/>
      <c r="M87" s="116"/>
      <c r="N87" s="116"/>
      <c r="O87" s="277"/>
      <c r="P87" s="116"/>
      <c r="Q87" s="276"/>
      <c r="R87" s="116"/>
      <c r="S87" s="277"/>
      <c r="T87" s="278"/>
      <c r="U87" s="277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273"/>
      <c r="AG87" s="273"/>
      <c r="AH87" s="116"/>
      <c r="AI87" s="116"/>
      <c r="AJ87" s="116"/>
      <c r="AK87" s="116"/>
      <c r="AL87" s="116"/>
      <c r="AM87" s="116"/>
      <c r="AN87" s="273"/>
      <c r="AO87" s="273"/>
      <c r="AP87" s="116"/>
      <c r="AQ87" s="116"/>
      <c r="AR87" s="116"/>
      <c r="AS87" s="116"/>
      <c r="AT87" s="116"/>
      <c r="AU87" s="116"/>
      <c r="AV87" s="273"/>
      <c r="AW87" s="273"/>
      <c r="AX87" s="116"/>
      <c r="AY87" s="116"/>
      <c r="AZ87" s="116"/>
      <c r="BA87" s="116"/>
      <c r="BB87" s="116"/>
      <c r="BC87" s="116"/>
      <c r="BD87" s="273"/>
      <c r="BE87" s="273"/>
      <c r="BF87" s="116"/>
      <c r="BG87" s="116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</row>
    <row r="88" ht="15.75" customHeight="1">
      <c r="C88" s="2"/>
      <c r="D88" s="2"/>
      <c r="E88" s="2"/>
      <c r="F88" s="2"/>
      <c r="G88" s="2"/>
      <c r="H88" s="2"/>
      <c r="I88" s="2"/>
      <c r="J88" s="2"/>
      <c r="K88" s="2"/>
      <c r="L88" s="2"/>
      <c r="M88" s="116"/>
      <c r="N88" s="116"/>
      <c r="O88" s="277"/>
      <c r="P88" s="116"/>
      <c r="Q88" s="276"/>
      <c r="R88" s="116"/>
      <c r="S88" s="277"/>
      <c r="T88" s="278"/>
      <c r="U88" s="277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273"/>
      <c r="AG88" s="273" t="s">
        <v>93</v>
      </c>
      <c r="AH88" s="116"/>
      <c r="AI88" s="116"/>
      <c r="AJ88" s="116"/>
      <c r="AK88" s="116"/>
      <c r="AL88" s="116"/>
      <c r="AM88" s="116"/>
      <c r="AN88" s="273"/>
      <c r="AO88" s="273"/>
      <c r="AP88" s="116"/>
      <c r="AQ88" s="116"/>
      <c r="AR88" s="116"/>
      <c r="AS88" s="116"/>
      <c r="AT88" s="116"/>
      <c r="AU88" s="116"/>
      <c r="AV88" s="273"/>
      <c r="AW88" s="273"/>
      <c r="AX88" s="116"/>
      <c r="AY88" s="116"/>
      <c r="AZ88" s="116"/>
      <c r="BA88" s="116"/>
      <c r="BB88" s="116"/>
      <c r="BC88" s="116"/>
      <c r="BD88" s="273"/>
      <c r="BE88" s="273"/>
      <c r="BF88" s="116"/>
      <c r="BG88" s="116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</row>
    <row r="89" ht="15.75" customHeight="1">
      <c r="C89" s="2"/>
      <c r="D89" s="2"/>
      <c r="E89" s="2"/>
      <c r="F89" s="2"/>
      <c r="G89" s="2"/>
      <c r="H89" s="2"/>
      <c r="I89" s="2"/>
      <c r="J89" s="2"/>
      <c r="K89" s="2"/>
      <c r="L89" s="2"/>
      <c r="M89" s="116"/>
      <c r="N89" s="116"/>
      <c r="O89" s="277"/>
      <c r="P89" s="116"/>
      <c r="Q89" s="276"/>
      <c r="R89" s="116"/>
      <c r="S89" s="277"/>
      <c r="T89" s="278"/>
      <c r="U89" s="277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273"/>
      <c r="AG89" s="273"/>
      <c r="AH89" s="116"/>
      <c r="AI89" s="116"/>
      <c r="AJ89" s="116"/>
      <c r="AK89" s="116"/>
      <c r="AL89" s="116"/>
      <c r="AM89" s="116"/>
      <c r="AN89" s="273"/>
      <c r="AO89" s="273"/>
      <c r="AP89" s="116"/>
      <c r="AQ89" s="116"/>
      <c r="AR89" s="116"/>
      <c r="AS89" s="116"/>
      <c r="AT89" s="116"/>
      <c r="AU89" s="116"/>
      <c r="AV89" s="273"/>
      <c r="AW89" s="273"/>
      <c r="AX89" s="116"/>
      <c r="AY89" s="116"/>
      <c r="AZ89" s="116"/>
      <c r="BA89" s="116"/>
      <c r="BB89" s="116"/>
      <c r="BC89" s="116"/>
      <c r="BD89" s="273"/>
      <c r="BE89" s="273"/>
      <c r="BF89" s="116"/>
      <c r="BG89" s="116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</row>
    <row r="90" ht="15.75" customHeight="1">
      <c r="C90" s="2"/>
      <c r="D90" s="2"/>
      <c r="E90" s="2"/>
      <c r="F90" s="2"/>
      <c r="G90" s="2"/>
      <c r="H90" s="2"/>
      <c r="I90" s="2"/>
      <c r="J90" s="2"/>
      <c r="K90" s="2"/>
      <c r="L90" s="2"/>
      <c r="M90" s="116"/>
      <c r="N90" s="116"/>
      <c r="O90" s="277"/>
      <c r="P90" s="116"/>
      <c r="Q90" s="276"/>
      <c r="R90" s="116"/>
      <c r="S90" s="277"/>
      <c r="T90" s="278"/>
      <c r="U90" s="277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273"/>
      <c r="AG90" s="273"/>
      <c r="AH90" s="116"/>
      <c r="AI90" s="116"/>
      <c r="AJ90" s="116"/>
      <c r="AK90" s="116"/>
      <c r="AL90" s="116"/>
      <c r="AM90" s="116"/>
      <c r="AN90" s="273"/>
      <c r="AO90" s="273"/>
      <c r="AP90" s="116"/>
      <c r="AQ90" s="116"/>
      <c r="AR90" s="116"/>
      <c r="AS90" s="116"/>
      <c r="AT90" s="116"/>
      <c r="AU90" s="116"/>
      <c r="AV90" s="273"/>
      <c r="AW90" s="273"/>
      <c r="AX90" s="116"/>
      <c r="AY90" s="116"/>
      <c r="AZ90" s="116"/>
      <c r="BA90" s="116"/>
      <c r="BB90" s="116"/>
      <c r="BC90" s="116"/>
      <c r="BD90" s="273"/>
      <c r="BE90" s="273"/>
      <c r="BF90" s="116"/>
      <c r="BG90" s="116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</row>
    <row r="91" ht="15.75" customHeight="1">
      <c r="C91" s="2"/>
      <c r="D91" s="2"/>
      <c r="E91" s="2"/>
      <c r="F91" s="2"/>
      <c r="G91" s="2"/>
      <c r="H91" s="2"/>
      <c r="I91" s="2"/>
      <c r="J91" s="2"/>
      <c r="K91" s="2"/>
      <c r="L91" s="2"/>
      <c r="M91" s="116"/>
      <c r="N91" s="116"/>
      <c r="O91" s="277"/>
      <c r="P91" s="116"/>
      <c r="Q91" s="276"/>
      <c r="R91" s="116"/>
      <c r="S91" s="277"/>
      <c r="T91" s="278"/>
      <c r="U91" s="277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273"/>
      <c r="AG91" s="273"/>
      <c r="AH91" s="116"/>
      <c r="AI91" s="116"/>
      <c r="AJ91" s="116"/>
      <c r="AK91" s="116"/>
      <c r="AL91" s="116"/>
      <c r="AM91" s="116"/>
      <c r="AN91" s="273"/>
      <c r="AO91" s="273"/>
      <c r="AP91" s="116"/>
      <c r="AQ91" s="116"/>
      <c r="AR91" s="116"/>
      <c r="AS91" s="116"/>
      <c r="AT91" s="116"/>
      <c r="AU91" s="116"/>
      <c r="AV91" s="273"/>
      <c r="AW91" s="273"/>
      <c r="AX91" s="116"/>
      <c r="AY91" s="116"/>
      <c r="AZ91" s="116"/>
      <c r="BA91" s="116"/>
      <c r="BB91" s="116"/>
      <c r="BC91" s="116"/>
      <c r="BD91" s="273"/>
      <c r="BE91" s="273"/>
      <c r="BF91" s="116"/>
      <c r="BG91" s="116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</row>
    <row r="92" ht="15.75" customHeight="1">
      <c r="C92" s="2"/>
      <c r="D92" s="2"/>
      <c r="E92" s="2"/>
      <c r="F92" s="2"/>
      <c r="G92" s="2"/>
      <c r="H92" s="2"/>
      <c r="I92" s="2"/>
      <c r="J92" s="2"/>
      <c r="K92" s="2"/>
      <c r="L92" s="2"/>
      <c r="M92" s="116"/>
      <c r="N92" s="116"/>
      <c r="O92" s="277"/>
      <c r="P92" s="116"/>
      <c r="Q92" s="276"/>
      <c r="R92" s="116"/>
      <c r="S92" s="277"/>
      <c r="T92" s="278"/>
      <c r="U92" s="277"/>
      <c r="V92" s="116"/>
      <c r="W92" s="116"/>
      <c r="X92" s="116"/>
      <c r="Y92" s="116"/>
      <c r="Z92" s="116"/>
      <c r="AA92" s="116"/>
      <c r="AB92" s="116"/>
      <c r="AC92" s="116"/>
      <c r="AD92" s="116"/>
      <c r="AE92" s="116"/>
      <c r="AF92" s="273"/>
      <c r="AG92" s="273"/>
      <c r="AH92" s="116"/>
      <c r="AI92" s="116"/>
      <c r="AJ92" s="116"/>
      <c r="AK92" s="116"/>
      <c r="AL92" s="116"/>
      <c r="AM92" s="116"/>
      <c r="AN92" s="273"/>
      <c r="AO92" s="273"/>
      <c r="AP92" s="116"/>
      <c r="AQ92" s="116"/>
      <c r="AR92" s="116"/>
      <c r="AS92" s="116"/>
      <c r="AT92" s="116"/>
      <c r="AU92" s="116"/>
      <c r="AV92" s="273"/>
      <c r="AW92" s="273"/>
      <c r="AX92" s="116"/>
      <c r="AY92" s="116"/>
      <c r="AZ92" s="116"/>
      <c r="BA92" s="116"/>
      <c r="BB92" s="116"/>
      <c r="BC92" s="116"/>
      <c r="BD92" s="273"/>
      <c r="BE92" s="273"/>
      <c r="BF92" s="116"/>
      <c r="BG92" s="116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</row>
    <row r="93" ht="15.75" customHeight="1">
      <c r="C93" s="2"/>
      <c r="D93" s="2"/>
      <c r="E93" s="2"/>
      <c r="F93" s="2"/>
      <c r="G93" s="2"/>
      <c r="H93" s="2"/>
      <c r="I93" s="2"/>
      <c r="J93" s="2"/>
      <c r="K93" s="2"/>
      <c r="L93" s="2"/>
      <c r="M93" s="116"/>
      <c r="N93" s="116"/>
      <c r="O93" s="277"/>
      <c r="P93" s="116"/>
      <c r="Q93" s="276"/>
      <c r="R93" s="116"/>
      <c r="S93" s="277"/>
      <c r="T93" s="278"/>
      <c r="U93" s="277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  <c r="AF93" s="273"/>
      <c r="AG93" s="273"/>
      <c r="AH93" s="116"/>
      <c r="AI93" s="116"/>
      <c r="AJ93" s="116"/>
      <c r="AK93" s="116"/>
      <c r="AL93" s="116"/>
      <c r="AM93" s="116"/>
      <c r="AN93" s="273"/>
      <c r="AO93" s="273"/>
      <c r="AP93" s="116"/>
      <c r="AQ93" s="116"/>
      <c r="AR93" s="116"/>
      <c r="AS93" s="116"/>
      <c r="AT93" s="116"/>
      <c r="AU93" s="116"/>
      <c r="AV93" s="273"/>
      <c r="AW93" s="273"/>
      <c r="AX93" s="116"/>
      <c r="AY93" s="116"/>
      <c r="AZ93" s="116"/>
      <c r="BA93" s="116"/>
      <c r="BB93" s="116"/>
      <c r="BC93" s="116"/>
      <c r="BD93" s="273"/>
      <c r="BE93" s="273"/>
      <c r="BF93" s="116"/>
      <c r="BG93" s="116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</row>
    <row r="94" ht="15.75" customHeight="1">
      <c r="M94" s="116"/>
      <c r="N94" s="116"/>
      <c r="O94" s="277"/>
      <c r="P94" s="116"/>
      <c r="Q94" s="276"/>
      <c r="R94" s="116"/>
      <c r="S94" s="277"/>
      <c r="T94" s="278"/>
      <c r="U94" s="277"/>
      <c r="V94" s="116"/>
      <c r="W94" s="116"/>
      <c r="X94" s="116"/>
      <c r="Y94" s="116"/>
      <c r="Z94" s="116"/>
      <c r="AA94" s="116"/>
      <c r="AB94" s="116"/>
      <c r="AC94" s="116"/>
      <c r="AD94" s="116"/>
      <c r="AE94" s="116"/>
      <c r="AF94" s="273"/>
      <c r="AG94" s="273"/>
      <c r="AH94" s="116"/>
      <c r="AI94" s="116"/>
      <c r="AJ94" s="116"/>
      <c r="AK94" s="116"/>
      <c r="AL94" s="116"/>
      <c r="AM94" s="116"/>
      <c r="AN94" s="273"/>
      <c r="AO94" s="273"/>
      <c r="AP94" s="116"/>
      <c r="AQ94" s="116"/>
      <c r="AR94" s="116"/>
      <c r="AS94" s="116"/>
      <c r="AT94" s="116"/>
      <c r="AU94" s="116"/>
      <c r="AV94" s="273"/>
      <c r="AW94" s="273"/>
      <c r="AX94" s="116"/>
      <c r="AY94" s="116"/>
      <c r="AZ94" s="116"/>
      <c r="BA94" s="116"/>
      <c r="BB94" s="116"/>
      <c r="BC94" s="116"/>
      <c r="BD94" s="273"/>
      <c r="BE94" s="273"/>
      <c r="BF94" s="116"/>
      <c r="BG94" s="116"/>
    </row>
    <row r="95" ht="15.75" customHeight="1">
      <c r="M95" s="116"/>
      <c r="N95" s="116"/>
      <c r="O95" s="277"/>
      <c r="P95" s="116"/>
      <c r="Q95" s="276"/>
      <c r="R95" s="116"/>
      <c r="S95" s="277"/>
      <c r="T95" s="278"/>
      <c r="U95" s="277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273"/>
      <c r="AG95" s="273"/>
      <c r="AH95" s="116"/>
      <c r="AI95" s="116"/>
      <c r="AJ95" s="116"/>
      <c r="AK95" s="116"/>
      <c r="AL95" s="116"/>
      <c r="AM95" s="116"/>
      <c r="AN95" s="273"/>
      <c r="AO95" s="273"/>
      <c r="AP95" s="116"/>
      <c r="AQ95" s="116"/>
      <c r="AR95" s="116"/>
      <c r="AS95" s="116"/>
      <c r="AT95" s="116"/>
      <c r="AU95" s="116"/>
      <c r="AV95" s="273"/>
      <c r="AW95" s="273"/>
      <c r="AX95" s="116"/>
      <c r="AY95" s="116"/>
      <c r="AZ95" s="116"/>
      <c r="BA95" s="116"/>
      <c r="BB95" s="116"/>
      <c r="BC95" s="116"/>
      <c r="BD95" s="273"/>
      <c r="BE95" s="273"/>
      <c r="BF95" s="116"/>
      <c r="BG95" s="116"/>
    </row>
    <row r="96" ht="15.75" customHeight="1">
      <c r="M96" s="116"/>
      <c r="N96" s="116"/>
      <c r="O96" s="277"/>
      <c r="P96" s="116"/>
      <c r="Q96" s="276"/>
      <c r="R96" s="116"/>
      <c r="S96" s="277"/>
      <c r="T96" s="278"/>
      <c r="U96" s="277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273"/>
      <c r="AG96" s="273"/>
      <c r="AH96" s="116"/>
      <c r="AI96" s="116"/>
      <c r="AJ96" s="116"/>
      <c r="AK96" s="116"/>
      <c r="AL96" s="116"/>
      <c r="AM96" s="116"/>
      <c r="AN96" s="273"/>
      <c r="AO96" s="273"/>
      <c r="AP96" s="116"/>
      <c r="AQ96" s="116"/>
      <c r="AR96" s="116"/>
      <c r="AS96" s="116"/>
      <c r="AT96" s="116"/>
      <c r="AU96" s="116"/>
      <c r="AV96" s="273"/>
      <c r="AW96" s="273"/>
      <c r="AX96" s="116"/>
      <c r="AY96" s="116"/>
      <c r="AZ96" s="116"/>
      <c r="BA96" s="116"/>
      <c r="BB96" s="116"/>
      <c r="BC96" s="116"/>
      <c r="BD96" s="273"/>
      <c r="BE96" s="273"/>
      <c r="BF96" s="116"/>
      <c r="BG96" s="116"/>
    </row>
    <row r="97" ht="15.75" customHeight="1">
      <c r="M97" s="116"/>
      <c r="N97" s="116"/>
      <c r="O97" s="277"/>
      <c r="P97" s="116"/>
      <c r="Q97" s="276"/>
      <c r="R97" s="116"/>
      <c r="S97" s="277"/>
      <c r="T97" s="278"/>
      <c r="U97" s="277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273"/>
      <c r="AG97" s="273"/>
      <c r="AH97" s="116"/>
      <c r="AI97" s="116"/>
      <c r="AJ97" s="116"/>
      <c r="AK97" s="116"/>
      <c r="AL97" s="116"/>
      <c r="AM97" s="116"/>
      <c r="AN97" s="273"/>
      <c r="AO97" s="273"/>
      <c r="AP97" s="116"/>
      <c r="AQ97" s="116"/>
      <c r="AR97" s="116"/>
      <c r="AS97" s="116"/>
      <c r="AT97" s="116"/>
      <c r="AU97" s="116"/>
      <c r="AV97" s="273"/>
      <c r="AW97" s="273"/>
      <c r="AX97" s="116"/>
      <c r="AY97" s="116"/>
      <c r="AZ97" s="116"/>
      <c r="BA97" s="116"/>
      <c r="BB97" s="116"/>
      <c r="BC97" s="116"/>
      <c r="BD97" s="273"/>
      <c r="BE97" s="273"/>
      <c r="BF97" s="116"/>
      <c r="BG97" s="116"/>
    </row>
    <row r="98" ht="15.75" customHeight="1">
      <c r="O98" s="277"/>
      <c r="Q98" s="276"/>
      <c r="S98" s="277"/>
      <c r="T98" s="278"/>
      <c r="U98" s="277"/>
      <c r="AF98" s="6"/>
      <c r="AG98" s="6"/>
      <c r="AN98" s="6"/>
      <c r="AO98" s="6"/>
      <c r="AV98" s="6"/>
      <c r="AW98" s="6"/>
      <c r="BD98" s="6"/>
      <c r="BE98" s="6"/>
    </row>
    <row r="99" ht="15.75" customHeight="1">
      <c r="O99" s="277"/>
      <c r="Q99" s="276"/>
      <c r="S99" s="277"/>
      <c r="T99" s="278"/>
      <c r="U99" s="277"/>
      <c r="AF99" s="6"/>
      <c r="AG99" s="6"/>
      <c r="AN99" s="6"/>
      <c r="AO99" s="6"/>
      <c r="AV99" s="6"/>
      <c r="AW99" s="6"/>
      <c r="BD99" s="6"/>
      <c r="BE99" s="6"/>
    </row>
    <row r="100" ht="15.75" customHeight="1">
      <c r="O100" s="277"/>
      <c r="Q100" s="276"/>
      <c r="S100" s="277"/>
      <c r="T100" s="278"/>
      <c r="U100" s="277"/>
      <c r="AF100" s="6"/>
      <c r="AG100" s="6"/>
      <c r="AN100" s="6"/>
      <c r="AO100" s="6"/>
      <c r="AV100" s="6"/>
      <c r="AW100" s="6"/>
      <c r="BD100" s="6"/>
      <c r="BE100" s="6"/>
    </row>
    <row r="101" ht="15.75" customHeight="1">
      <c r="O101" s="277"/>
      <c r="Q101" s="276"/>
      <c r="S101" s="277"/>
      <c r="T101" s="278"/>
      <c r="U101" s="277"/>
      <c r="AF101" s="6"/>
      <c r="AG101" s="6"/>
      <c r="AN101" s="6"/>
      <c r="AO101" s="6"/>
      <c r="AV101" s="6"/>
      <c r="AW101" s="6"/>
      <c r="BD101" s="6"/>
      <c r="BE101" s="6"/>
    </row>
    <row r="102" ht="15.75" customHeight="1">
      <c r="O102" s="277"/>
      <c r="Q102" s="276"/>
      <c r="S102" s="277"/>
      <c r="T102" s="278"/>
      <c r="U102" s="277"/>
      <c r="AF102" s="6"/>
      <c r="AG102" s="6"/>
      <c r="AN102" s="6"/>
      <c r="AO102" s="6"/>
      <c r="AV102" s="6"/>
      <c r="AW102" s="6"/>
      <c r="BD102" s="6"/>
      <c r="BE102" s="6"/>
    </row>
    <row r="103" ht="15.75" customHeight="1">
      <c r="O103" s="277"/>
      <c r="Q103" s="276"/>
      <c r="S103" s="277"/>
      <c r="T103" s="278"/>
      <c r="U103" s="277"/>
      <c r="AF103" s="6"/>
      <c r="AG103" s="6"/>
      <c r="AN103" s="6"/>
      <c r="AO103" s="6"/>
      <c r="AV103" s="6"/>
      <c r="AW103" s="6"/>
      <c r="BD103" s="6"/>
      <c r="BE103" s="6"/>
    </row>
    <row r="104" ht="15.75" customHeight="1">
      <c r="O104" s="277"/>
      <c r="Q104" s="276"/>
      <c r="S104" s="277"/>
      <c r="T104" s="278"/>
      <c r="U104" s="277"/>
      <c r="AF104" s="6"/>
      <c r="AG104" s="6"/>
      <c r="AN104" s="6"/>
      <c r="AO104" s="6"/>
      <c r="AV104" s="6"/>
      <c r="AW104" s="6"/>
      <c r="BD104" s="6"/>
      <c r="BE104" s="6"/>
    </row>
    <row r="105" ht="15.75" customHeight="1">
      <c r="O105" s="277"/>
      <c r="Q105" s="276"/>
      <c r="S105" s="277"/>
      <c r="T105" s="278"/>
      <c r="U105" s="277"/>
      <c r="AF105" s="6"/>
      <c r="AG105" s="6"/>
      <c r="AN105" s="6"/>
      <c r="AO105" s="6"/>
      <c r="AV105" s="6"/>
      <c r="AW105" s="6"/>
      <c r="BD105" s="6"/>
      <c r="BE105" s="6"/>
    </row>
    <row r="106" ht="15.75" customHeight="1">
      <c r="O106" s="277"/>
      <c r="Q106" s="276"/>
      <c r="S106" s="277"/>
      <c r="T106" s="278"/>
      <c r="U106" s="277"/>
      <c r="AF106" s="6"/>
      <c r="AG106" s="6"/>
      <c r="AN106" s="6"/>
      <c r="AO106" s="6"/>
      <c r="AV106" s="6"/>
      <c r="AW106" s="6"/>
      <c r="BD106" s="6"/>
      <c r="BE106" s="6"/>
    </row>
    <row r="107" ht="15.75" customHeight="1">
      <c r="O107" s="277"/>
      <c r="Q107" s="276"/>
      <c r="S107" s="277"/>
      <c r="T107" s="278"/>
      <c r="U107" s="277"/>
      <c r="AF107" s="6"/>
      <c r="AG107" s="6"/>
      <c r="AN107" s="6"/>
      <c r="AO107" s="6"/>
      <c r="AV107" s="6"/>
      <c r="AW107" s="6"/>
      <c r="BD107" s="6"/>
      <c r="BE107" s="6"/>
    </row>
    <row r="108" ht="15.75" customHeight="1">
      <c r="O108" s="277"/>
      <c r="Q108" s="276"/>
      <c r="S108" s="277"/>
      <c r="T108" s="278"/>
      <c r="U108" s="277"/>
      <c r="AF108" s="6"/>
      <c r="AG108" s="6"/>
      <c r="AN108" s="6"/>
      <c r="AO108" s="6"/>
      <c r="AV108" s="6"/>
      <c r="AW108" s="6"/>
      <c r="BD108" s="6"/>
      <c r="BE108" s="6"/>
    </row>
    <row r="109" ht="15.75" customHeight="1">
      <c r="O109" s="277"/>
      <c r="Q109" s="276"/>
      <c r="S109" s="277"/>
      <c r="T109" s="278"/>
      <c r="U109" s="277"/>
      <c r="AF109" s="6"/>
      <c r="AG109" s="6"/>
      <c r="AN109" s="6"/>
      <c r="AO109" s="6"/>
      <c r="AV109" s="6"/>
      <c r="AW109" s="6"/>
      <c r="BD109" s="6"/>
      <c r="BE109" s="6"/>
    </row>
    <row r="110" ht="15.75" customHeight="1">
      <c r="O110" s="277"/>
      <c r="Q110" s="276"/>
      <c r="S110" s="277"/>
      <c r="T110" s="278"/>
      <c r="U110" s="277"/>
      <c r="AF110" s="6"/>
      <c r="AG110" s="6"/>
      <c r="AN110" s="6"/>
      <c r="AO110" s="6"/>
      <c r="AV110" s="6"/>
      <c r="AW110" s="6"/>
      <c r="BD110" s="6"/>
      <c r="BE110" s="6"/>
    </row>
    <row r="111" ht="15.75" customHeight="1">
      <c r="O111" s="277"/>
      <c r="Q111" s="276"/>
      <c r="S111" s="277"/>
      <c r="T111" s="278"/>
      <c r="U111" s="277"/>
      <c r="AF111" s="6"/>
      <c r="AG111" s="6"/>
      <c r="AN111" s="6"/>
      <c r="AO111" s="6"/>
      <c r="AV111" s="6"/>
      <c r="AW111" s="6"/>
      <c r="BD111" s="6"/>
      <c r="BE111" s="6"/>
    </row>
    <row r="112" ht="15.75" customHeight="1">
      <c r="O112" s="277"/>
      <c r="Q112" s="276"/>
      <c r="S112" s="277"/>
      <c r="T112" s="278"/>
      <c r="U112" s="277"/>
      <c r="AF112" s="6"/>
      <c r="AG112" s="6"/>
      <c r="AN112" s="6"/>
      <c r="AO112" s="6"/>
      <c r="AV112" s="6"/>
      <c r="AW112" s="6"/>
      <c r="BD112" s="6"/>
      <c r="BE112" s="6"/>
    </row>
    <row r="113" ht="15.75" customHeight="1">
      <c r="O113" s="277"/>
      <c r="Q113" s="276"/>
      <c r="S113" s="277"/>
      <c r="T113" s="278"/>
      <c r="U113" s="277"/>
      <c r="AF113" s="6"/>
      <c r="AG113" s="6"/>
      <c r="AN113" s="6"/>
      <c r="AO113" s="6"/>
      <c r="AV113" s="6"/>
      <c r="AW113" s="6"/>
      <c r="BD113" s="6"/>
      <c r="BE113" s="6"/>
    </row>
    <row r="114" ht="15.75" customHeight="1">
      <c r="O114" s="277"/>
      <c r="Q114" s="276"/>
      <c r="S114" s="277"/>
      <c r="T114" s="278"/>
      <c r="U114" s="277"/>
      <c r="AF114" s="6"/>
      <c r="AG114" s="6"/>
      <c r="AN114" s="6"/>
      <c r="AO114" s="6"/>
      <c r="AV114" s="6"/>
      <c r="AW114" s="6"/>
      <c r="BD114" s="6"/>
      <c r="BE114" s="6"/>
    </row>
    <row r="115" ht="15.75" customHeight="1">
      <c r="O115" s="277"/>
      <c r="Q115" s="276"/>
      <c r="S115" s="277"/>
      <c r="T115" s="278"/>
      <c r="U115" s="277"/>
      <c r="AF115" s="6"/>
      <c r="AG115" s="6"/>
      <c r="AN115" s="6"/>
      <c r="AO115" s="6"/>
      <c r="AV115" s="6"/>
      <c r="AW115" s="6"/>
      <c r="BD115" s="6"/>
      <c r="BE115" s="6"/>
    </row>
    <row r="116" ht="15.75" customHeight="1">
      <c r="O116" s="277"/>
      <c r="Q116" s="276"/>
      <c r="S116" s="277"/>
      <c r="T116" s="278"/>
      <c r="U116" s="277"/>
      <c r="AF116" s="6"/>
      <c r="AG116" s="6"/>
      <c r="AN116" s="6"/>
      <c r="AO116" s="6"/>
      <c r="AV116" s="6"/>
      <c r="AW116" s="6"/>
      <c r="BD116" s="6"/>
      <c r="BE116" s="6"/>
    </row>
    <row r="117" ht="15.75" customHeight="1">
      <c r="O117" s="277"/>
      <c r="Q117" s="276"/>
      <c r="S117" s="277"/>
      <c r="T117" s="278"/>
      <c r="U117" s="277"/>
      <c r="AF117" s="6"/>
      <c r="AG117" s="6"/>
      <c r="AN117" s="6"/>
      <c r="AO117" s="6"/>
      <c r="AV117" s="6"/>
      <c r="AW117" s="6"/>
      <c r="BD117" s="6"/>
      <c r="BE117" s="6"/>
    </row>
    <row r="118" ht="15.75" customHeight="1">
      <c r="O118" s="277"/>
      <c r="Q118" s="276"/>
      <c r="S118" s="277"/>
      <c r="T118" s="278"/>
      <c r="U118" s="277"/>
      <c r="AF118" s="6"/>
      <c r="AG118" s="6"/>
      <c r="AN118" s="6"/>
      <c r="AO118" s="6"/>
      <c r="AV118" s="6"/>
      <c r="AW118" s="6"/>
      <c r="BD118" s="6"/>
      <c r="BE118" s="6"/>
    </row>
    <row r="119" ht="15.75" customHeight="1">
      <c r="O119" s="277"/>
      <c r="Q119" s="276"/>
      <c r="S119" s="277"/>
      <c r="T119" s="278"/>
      <c r="U119" s="277"/>
      <c r="AF119" s="6"/>
      <c r="AG119" s="6"/>
      <c r="AN119" s="6"/>
      <c r="AO119" s="6"/>
      <c r="AV119" s="6"/>
      <c r="AW119" s="6"/>
      <c r="BD119" s="6"/>
      <c r="BE119" s="6"/>
    </row>
    <row r="120" ht="15.75" customHeight="1">
      <c r="O120" s="277"/>
      <c r="Q120" s="276"/>
      <c r="S120" s="277"/>
      <c r="T120" s="278"/>
      <c r="U120" s="277"/>
      <c r="AF120" s="6"/>
      <c r="AG120" s="6"/>
      <c r="AN120" s="6"/>
      <c r="AO120" s="6"/>
      <c r="AV120" s="6"/>
      <c r="AW120" s="6"/>
      <c r="BD120" s="6"/>
      <c r="BE120" s="6"/>
    </row>
    <row r="121" ht="15.75" customHeight="1">
      <c r="O121" s="277"/>
      <c r="Q121" s="276"/>
      <c r="S121" s="277"/>
      <c r="T121" s="278"/>
      <c r="U121" s="277"/>
      <c r="AF121" s="6"/>
      <c r="AG121" s="6"/>
      <c r="AN121" s="6"/>
      <c r="AO121" s="6"/>
      <c r="AV121" s="6"/>
      <c r="AW121" s="6"/>
      <c r="BD121" s="6"/>
      <c r="BE121" s="6"/>
    </row>
    <row r="122" ht="15.75" customHeight="1">
      <c r="O122" s="277"/>
      <c r="Q122" s="276"/>
      <c r="S122" s="277"/>
      <c r="T122" s="278"/>
      <c r="U122" s="277"/>
      <c r="AF122" s="6"/>
      <c r="AG122" s="6"/>
      <c r="AN122" s="6"/>
      <c r="AO122" s="6"/>
      <c r="AV122" s="6"/>
      <c r="AW122" s="6"/>
      <c r="BD122" s="6"/>
      <c r="BE122" s="6"/>
    </row>
    <row r="123" ht="15.75" customHeight="1">
      <c r="O123" s="277"/>
      <c r="Q123" s="276"/>
      <c r="S123" s="277"/>
      <c r="T123" s="278"/>
      <c r="U123" s="277"/>
      <c r="AF123" s="6"/>
      <c r="AG123" s="6"/>
      <c r="AN123" s="6"/>
      <c r="AO123" s="6"/>
      <c r="AV123" s="6"/>
      <c r="AW123" s="6"/>
      <c r="BD123" s="6"/>
      <c r="BE123" s="6"/>
    </row>
    <row r="124" ht="15.75" customHeight="1">
      <c r="O124" s="277"/>
      <c r="Q124" s="276"/>
      <c r="S124" s="277"/>
      <c r="T124" s="278"/>
      <c r="U124" s="277"/>
      <c r="AF124" s="6"/>
      <c r="AG124" s="6"/>
      <c r="AN124" s="6"/>
      <c r="AO124" s="6"/>
      <c r="AV124" s="6"/>
      <c r="AW124" s="6"/>
      <c r="BD124" s="6"/>
      <c r="BE124" s="6"/>
    </row>
    <row r="125" ht="15.75" customHeight="1">
      <c r="O125" s="277"/>
      <c r="Q125" s="276"/>
      <c r="S125" s="277"/>
      <c r="T125" s="278"/>
      <c r="U125" s="277"/>
      <c r="AF125" s="6"/>
      <c r="AG125" s="6"/>
      <c r="AN125" s="6"/>
      <c r="AO125" s="6"/>
      <c r="AV125" s="6"/>
      <c r="AW125" s="6"/>
      <c r="BD125" s="6"/>
      <c r="BE125" s="6"/>
    </row>
    <row r="126" ht="15.75" customHeight="1">
      <c r="O126" s="277"/>
      <c r="Q126" s="276"/>
      <c r="S126" s="277"/>
      <c r="T126" s="278"/>
      <c r="U126" s="277"/>
      <c r="AF126" s="6"/>
      <c r="AG126" s="6"/>
      <c r="AN126" s="6"/>
      <c r="AO126" s="6"/>
      <c r="AV126" s="6"/>
      <c r="AW126" s="6"/>
      <c r="BD126" s="6"/>
      <c r="BE126" s="6"/>
    </row>
    <row r="127" ht="15.75" customHeight="1">
      <c r="O127" s="277"/>
      <c r="Q127" s="276"/>
      <c r="S127" s="277"/>
      <c r="T127" s="278"/>
      <c r="U127" s="277"/>
      <c r="AF127" s="6"/>
      <c r="AG127" s="6"/>
      <c r="AN127" s="6"/>
      <c r="AO127" s="6"/>
      <c r="AV127" s="6"/>
      <c r="AW127" s="6"/>
      <c r="BD127" s="6"/>
      <c r="BE127" s="6"/>
    </row>
    <row r="128" ht="15.75" customHeight="1">
      <c r="O128" s="277"/>
      <c r="Q128" s="276"/>
      <c r="S128" s="277"/>
      <c r="T128" s="278"/>
      <c r="U128" s="277"/>
      <c r="AF128" s="6"/>
      <c r="AG128" s="6"/>
      <c r="AN128" s="6"/>
      <c r="AO128" s="6"/>
      <c r="AV128" s="6"/>
      <c r="AW128" s="6"/>
      <c r="BD128" s="6"/>
      <c r="BE128" s="6"/>
    </row>
    <row r="129" ht="15.75" customHeight="1">
      <c r="O129" s="277"/>
      <c r="Q129" s="276"/>
      <c r="S129" s="277"/>
      <c r="T129" s="278"/>
      <c r="U129" s="277"/>
      <c r="AF129" s="6"/>
      <c r="AG129" s="6"/>
      <c r="AN129" s="6"/>
      <c r="AO129" s="6"/>
      <c r="AV129" s="6"/>
      <c r="AW129" s="6"/>
      <c r="BD129" s="6"/>
      <c r="BE129" s="6"/>
    </row>
    <row r="130" ht="15.75" customHeight="1">
      <c r="O130" s="277"/>
      <c r="Q130" s="276"/>
      <c r="S130" s="277"/>
      <c r="T130" s="278"/>
      <c r="U130" s="277"/>
      <c r="AF130" s="6"/>
      <c r="AG130" s="6"/>
      <c r="AN130" s="6"/>
      <c r="AO130" s="6"/>
      <c r="AV130" s="6"/>
      <c r="AW130" s="6"/>
      <c r="BD130" s="6"/>
      <c r="BE130" s="6"/>
    </row>
    <row r="131" ht="15.75" customHeight="1">
      <c r="O131" s="277"/>
      <c r="Q131" s="276"/>
      <c r="S131" s="277"/>
      <c r="T131" s="278"/>
      <c r="U131" s="277"/>
      <c r="AF131" s="6"/>
      <c r="AG131" s="6"/>
      <c r="AN131" s="6"/>
      <c r="AO131" s="6"/>
      <c r="AV131" s="6"/>
      <c r="AW131" s="6"/>
      <c r="BD131" s="6"/>
      <c r="BE131" s="6"/>
    </row>
    <row r="132" ht="15.75" customHeight="1">
      <c r="O132" s="277"/>
      <c r="Q132" s="276"/>
      <c r="S132" s="277"/>
      <c r="T132" s="278"/>
      <c r="U132" s="277"/>
      <c r="AF132" s="6"/>
      <c r="AG132" s="6"/>
      <c r="AN132" s="6"/>
      <c r="AO132" s="6"/>
      <c r="AV132" s="6"/>
      <c r="AW132" s="6"/>
      <c r="BD132" s="6"/>
      <c r="BE132" s="6"/>
    </row>
    <row r="133" ht="15.75" customHeight="1">
      <c r="O133" s="277"/>
      <c r="Q133" s="276"/>
      <c r="S133" s="277"/>
      <c r="T133" s="278"/>
      <c r="U133" s="277"/>
      <c r="AF133" s="6"/>
      <c r="AG133" s="6"/>
      <c r="AN133" s="6"/>
      <c r="AO133" s="6"/>
      <c r="AV133" s="6"/>
      <c r="AW133" s="6"/>
      <c r="BD133" s="6"/>
      <c r="BE133" s="6"/>
    </row>
    <row r="134" ht="15.75" customHeight="1">
      <c r="O134" s="277"/>
      <c r="Q134" s="276"/>
      <c r="S134" s="277"/>
      <c r="T134" s="278"/>
      <c r="U134" s="277"/>
      <c r="AF134" s="6"/>
      <c r="AG134" s="6"/>
      <c r="AN134" s="6"/>
      <c r="AO134" s="6"/>
      <c r="AV134" s="6"/>
      <c r="AW134" s="6"/>
      <c r="BD134" s="6"/>
      <c r="BE134" s="6"/>
    </row>
    <row r="135" ht="15.75" customHeight="1">
      <c r="O135" s="277"/>
      <c r="Q135" s="276"/>
      <c r="S135" s="277"/>
      <c r="T135" s="278"/>
      <c r="U135" s="277"/>
      <c r="AF135" s="6"/>
      <c r="AG135" s="6"/>
      <c r="AN135" s="6"/>
      <c r="AO135" s="6"/>
      <c r="AV135" s="6"/>
      <c r="AW135" s="6"/>
      <c r="BD135" s="6"/>
      <c r="BE135" s="6"/>
    </row>
    <row r="136" ht="15.75" customHeight="1">
      <c r="O136" s="277"/>
      <c r="Q136" s="276"/>
      <c r="S136" s="277"/>
      <c r="T136" s="278"/>
      <c r="U136" s="277"/>
      <c r="AF136" s="6"/>
      <c r="AG136" s="6"/>
      <c r="AN136" s="6"/>
      <c r="AO136" s="6"/>
      <c r="AV136" s="6"/>
      <c r="AW136" s="6"/>
      <c r="BD136" s="6"/>
      <c r="BE136" s="6"/>
    </row>
    <row r="137" ht="15.75" customHeight="1">
      <c r="O137" s="277"/>
      <c r="Q137" s="276"/>
      <c r="S137" s="277"/>
      <c r="T137" s="278"/>
      <c r="U137" s="277"/>
      <c r="AF137" s="6"/>
      <c r="AG137" s="6"/>
      <c r="AN137" s="6"/>
      <c r="AO137" s="6"/>
      <c r="AV137" s="6"/>
      <c r="AW137" s="6"/>
      <c r="BD137" s="6"/>
      <c r="BE137" s="6"/>
    </row>
    <row r="138" ht="15.75" customHeight="1">
      <c r="O138" s="277"/>
      <c r="Q138" s="276"/>
      <c r="S138" s="277"/>
      <c r="T138" s="278"/>
      <c r="U138" s="277"/>
      <c r="AF138" s="6"/>
      <c r="AG138" s="6"/>
      <c r="AN138" s="6"/>
      <c r="AO138" s="6"/>
      <c r="AV138" s="6"/>
      <c r="AW138" s="6"/>
      <c r="BD138" s="6"/>
      <c r="BE138" s="6"/>
    </row>
    <row r="139" ht="15.75" customHeight="1">
      <c r="O139" s="277"/>
      <c r="Q139" s="276"/>
      <c r="S139" s="277"/>
      <c r="T139" s="278"/>
      <c r="U139" s="277"/>
      <c r="AF139" s="6"/>
      <c r="AG139" s="6"/>
      <c r="AN139" s="6"/>
      <c r="AO139" s="6"/>
      <c r="AV139" s="6"/>
      <c r="AW139" s="6"/>
      <c r="BD139" s="6"/>
      <c r="BE139" s="6"/>
    </row>
    <row r="140" ht="15.75" customHeight="1">
      <c r="O140" s="277"/>
      <c r="Q140" s="276"/>
      <c r="S140" s="277"/>
      <c r="T140" s="278"/>
      <c r="U140" s="277"/>
      <c r="AF140" s="6"/>
      <c r="AG140" s="6"/>
      <c r="AN140" s="6"/>
      <c r="AO140" s="6"/>
      <c r="AV140" s="6"/>
      <c r="AW140" s="6"/>
      <c r="BD140" s="6"/>
      <c r="BE140" s="6"/>
    </row>
    <row r="141" ht="15.75" customHeight="1">
      <c r="O141" s="277"/>
      <c r="Q141" s="276"/>
      <c r="S141" s="277"/>
      <c r="T141" s="278"/>
      <c r="U141" s="277"/>
      <c r="AF141" s="6"/>
      <c r="AG141" s="6"/>
      <c r="AN141" s="6"/>
      <c r="AO141" s="6"/>
      <c r="AV141" s="6"/>
      <c r="AW141" s="6"/>
      <c r="BD141" s="6"/>
      <c r="BE141" s="6"/>
    </row>
    <row r="142" ht="15.75" customHeight="1">
      <c r="O142" s="277"/>
      <c r="Q142" s="276"/>
      <c r="S142" s="277"/>
      <c r="T142" s="278"/>
      <c r="U142" s="277"/>
      <c r="AF142" s="6"/>
      <c r="AG142" s="6"/>
      <c r="AN142" s="6"/>
      <c r="AO142" s="6"/>
      <c r="AV142" s="6"/>
      <c r="AW142" s="6"/>
      <c r="BD142" s="6"/>
      <c r="BE142" s="6"/>
    </row>
    <row r="143" ht="15.75" customHeight="1">
      <c r="O143" s="277"/>
      <c r="Q143" s="276"/>
      <c r="S143" s="277"/>
      <c r="T143" s="278"/>
      <c r="U143" s="277"/>
      <c r="AF143" s="6"/>
      <c r="AG143" s="6"/>
      <c r="AN143" s="6"/>
      <c r="AO143" s="6"/>
      <c r="AV143" s="6"/>
      <c r="AW143" s="6"/>
      <c r="BD143" s="6"/>
      <c r="BE143" s="6"/>
    </row>
    <row r="144" ht="15.75" customHeight="1">
      <c r="O144" s="277"/>
      <c r="Q144" s="276"/>
      <c r="S144" s="277"/>
      <c r="T144" s="278"/>
      <c r="U144" s="277"/>
      <c r="AF144" s="6"/>
      <c r="AG144" s="6"/>
      <c r="AN144" s="6"/>
      <c r="AO144" s="6"/>
      <c r="AV144" s="6"/>
      <c r="AW144" s="6"/>
      <c r="BD144" s="6"/>
      <c r="BE144" s="6"/>
    </row>
    <row r="145" ht="15.75" customHeight="1">
      <c r="O145" s="277"/>
      <c r="Q145" s="276"/>
      <c r="S145" s="277"/>
      <c r="T145" s="278"/>
      <c r="U145" s="277"/>
      <c r="AF145" s="6"/>
      <c r="AG145" s="6"/>
      <c r="AN145" s="6"/>
      <c r="AO145" s="6"/>
      <c r="AV145" s="6"/>
      <c r="AW145" s="6"/>
      <c r="BD145" s="6"/>
      <c r="BE145" s="6"/>
    </row>
    <row r="146" ht="15.75" customHeight="1">
      <c r="O146" s="277"/>
      <c r="Q146" s="276"/>
      <c r="S146" s="277"/>
      <c r="T146" s="278"/>
      <c r="U146" s="277"/>
      <c r="AF146" s="6"/>
      <c r="AG146" s="6"/>
      <c r="AN146" s="6"/>
      <c r="AO146" s="6"/>
      <c r="AV146" s="6"/>
      <c r="AW146" s="6"/>
      <c r="BD146" s="6"/>
      <c r="BE146" s="6"/>
    </row>
    <row r="147" ht="15.75" customHeight="1">
      <c r="O147" s="277"/>
      <c r="Q147" s="276"/>
      <c r="S147" s="277"/>
      <c r="T147" s="278"/>
      <c r="U147" s="277"/>
      <c r="AF147" s="6"/>
      <c r="AG147" s="6"/>
      <c r="AN147" s="6"/>
      <c r="AO147" s="6"/>
      <c r="AV147" s="6"/>
      <c r="AW147" s="6"/>
      <c r="BD147" s="6"/>
      <c r="BE147" s="6"/>
    </row>
    <row r="148" ht="15.75" customHeight="1">
      <c r="O148" s="277"/>
      <c r="Q148" s="276"/>
      <c r="S148" s="277"/>
      <c r="T148" s="278"/>
      <c r="U148" s="277"/>
      <c r="AF148" s="6"/>
      <c r="AG148" s="6"/>
      <c r="AN148" s="6"/>
      <c r="AO148" s="6"/>
      <c r="AV148" s="6"/>
      <c r="AW148" s="6"/>
      <c r="BD148" s="6"/>
      <c r="BE148" s="6"/>
    </row>
    <row r="149" ht="15.75" customHeight="1">
      <c r="O149" s="277"/>
      <c r="Q149" s="276"/>
      <c r="S149" s="277"/>
      <c r="T149" s="278"/>
      <c r="U149" s="277"/>
      <c r="AF149" s="6"/>
      <c r="AG149" s="6"/>
      <c r="AN149" s="6"/>
      <c r="AO149" s="6"/>
      <c r="AV149" s="6"/>
      <c r="AW149" s="6"/>
      <c r="BD149" s="6"/>
      <c r="BE149" s="6"/>
    </row>
    <row r="150" ht="15.75" customHeight="1">
      <c r="O150" s="277"/>
      <c r="Q150" s="276"/>
      <c r="S150" s="277"/>
      <c r="T150" s="278"/>
      <c r="U150" s="277"/>
      <c r="AF150" s="6"/>
      <c r="AG150" s="6"/>
      <c r="AN150" s="6"/>
      <c r="AO150" s="6"/>
      <c r="AV150" s="6"/>
      <c r="AW150" s="6"/>
      <c r="BD150" s="6"/>
      <c r="BE150" s="6"/>
    </row>
    <row r="151" ht="15.75" customHeight="1">
      <c r="O151" s="277"/>
      <c r="Q151" s="276"/>
      <c r="S151" s="277"/>
      <c r="T151" s="278"/>
      <c r="U151" s="277"/>
      <c r="AF151" s="6"/>
      <c r="AG151" s="6"/>
      <c r="AN151" s="6"/>
      <c r="AO151" s="6"/>
      <c r="AV151" s="6"/>
      <c r="AW151" s="6"/>
      <c r="BD151" s="6"/>
      <c r="BE151" s="6"/>
    </row>
    <row r="152" ht="15.75" customHeight="1">
      <c r="O152" s="277"/>
      <c r="Q152" s="276"/>
      <c r="S152" s="277"/>
      <c r="T152" s="278"/>
      <c r="U152" s="277"/>
      <c r="AF152" s="6"/>
      <c r="AG152" s="6"/>
      <c r="AN152" s="6"/>
      <c r="AO152" s="6"/>
      <c r="AV152" s="6"/>
      <c r="AW152" s="6"/>
      <c r="BD152" s="6"/>
      <c r="BE152" s="6"/>
    </row>
    <row r="153" ht="15.75" customHeight="1">
      <c r="O153" s="277"/>
      <c r="Q153" s="276"/>
      <c r="S153" s="277"/>
      <c r="T153" s="278"/>
      <c r="U153" s="277"/>
      <c r="AF153" s="6"/>
      <c r="AG153" s="6"/>
      <c r="AN153" s="6"/>
      <c r="AO153" s="6"/>
      <c r="AV153" s="6"/>
      <c r="AW153" s="6"/>
      <c r="BD153" s="6"/>
      <c r="BE153" s="6"/>
    </row>
    <row r="154" ht="15.75" customHeight="1">
      <c r="O154" s="277"/>
      <c r="Q154" s="276"/>
      <c r="S154" s="277"/>
      <c r="T154" s="278"/>
      <c r="U154" s="277"/>
      <c r="AF154" s="6"/>
      <c r="AG154" s="6"/>
      <c r="AN154" s="6"/>
      <c r="AO154" s="6"/>
      <c r="AV154" s="6"/>
      <c r="AW154" s="6"/>
      <c r="BD154" s="6"/>
      <c r="BE154" s="6"/>
    </row>
    <row r="155" ht="15.75" customHeight="1">
      <c r="O155" s="277"/>
      <c r="Q155" s="276"/>
      <c r="S155" s="277"/>
      <c r="T155" s="278"/>
      <c r="U155" s="277"/>
      <c r="AF155" s="6"/>
      <c r="AG155" s="6"/>
      <c r="AN155" s="6"/>
      <c r="AO155" s="6"/>
      <c r="AV155" s="6"/>
      <c r="AW155" s="6"/>
      <c r="BD155" s="6"/>
      <c r="BE155" s="6"/>
    </row>
    <row r="156" ht="15.75" customHeight="1">
      <c r="O156" s="277"/>
      <c r="Q156" s="276"/>
      <c r="S156" s="277"/>
      <c r="T156" s="278"/>
      <c r="U156" s="277"/>
      <c r="AF156" s="6"/>
      <c r="AG156" s="6"/>
      <c r="AN156" s="6"/>
      <c r="AO156" s="6"/>
      <c r="AV156" s="6"/>
      <c r="AW156" s="6"/>
      <c r="BD156" s="6"/>
      <c r="BE156" s="6"/>
    </row>
    <row r="157" ht="15.75" customHeight="1">
      <c r="O157" s="277"/>
      <c r="Q157" s="276"/>
      <c r="S157" s="277"/>
      <c r="T157" s="278"/>
      <c r="U157" s="277"/>
      <c r="AF157" s="6"/>
      <c r="AG157" s="6"/>
      <c r="AN157" s="6"/>
      <c r="AO157" s="6"/>
      <c r="AV157" s="6"/>
      <c r="AW157" s="6"/>
      <c r="BD157" s="6"/>
      <c r="BE157" s="6"/>
    </row>
    <row r="158" ht="15.75" customHeight="1">
      <c r="O158" s="277"/>
      <c r="Q158" s="276"/>
      <c r="S158" s="277"/>
      <c r="T158" s="278"/>
      <c r="U158" s="277"/>
      <c r="AF158" s="6"/>
      <c r="AG158" s="6"/>
      <c r="AN158" s="6"/>
      <c r="AO158" s="6"/>
      <c r="AV158" s="6"/>
      <c r="AW158" s="6"/>
      <c r="BD158" s="6"/>
      <c r="BE158" s="6"/>
    </row>
    <row r="159" ht="15.75" customHeight="1">
      <c r="O159" s="277"/>
      <c r="Q159" s="276"/>
      <c r="S159" s="277"/>
      <c r="T159" s="278"/>
      <c r="U159" s="277"/>
      <c r="AF159" s="6"/>
      <c r="AG159" s="6"/>
      <c r="AN159" s="6"/>
      <c r="AO159" s="6"/>
      <c r="AV159" s="6"/>
      <c r="AW159" s="6"/>
      <c r="BD159" s="6"/>
      <c r="BE159" s="6"/>
    </row>
    <row r="160" ht="15.75" customHeight="1">
      <c r="O160" s="277"/>
      <c r="Q160" s="276"/>
      <c r="S160" s="277"/>
      <c r="T160" s="278"/>
      <c r="U160" s="277"/>
      <c r="AF160" s="6"/>
      <c r="AG160" s="6"/>
      <c r="AN160" s="6"/>
      <c r="AO160" s="6"/>
      <c r="AV160" s="6"/>
      <c r="AW160" s="6"/>
      <c r="BD160" s="6"/>
      <c r="BE160" s="6"/>
    </row>
    <row r="161" ht="15.75" customHeight="1">
      <c r="O161" s="277"/>
      <c r="Q161" s="276"/>
      <c r="S161" s="277"/>
      <c r="T161" s="278"/>
      <c r="U161" s="277"/>
      <c r="AF161" s="6"/>
      <c r="AG161" s="6"/>
      <c r="AN161" s="6"/>
      <c r="AO161" s="6"/>
      <c r="AV161" s="6"/>
      <c r="AW161" s="6"/>
      <c r="BD161" s="6"/>
      <c r="BE161" s="6"/>
    </row>
    <row r="162" ht="15.75" customHeight="1">
      <c r="O162" s="277"/>
      <c r="Q162" s="276"/>
      <c r="S162" s="277"/>
      <c r="T162" s="278"/>
      <c r="U162" s="277"/>
      <c r="AF162" s="6"/>
      <c r="AG162" s="6"/>
      <c r="AN162" s="6"/>
      <c r="AO162" s="6"/>
      <c r="AV162" s="6"/>
      <c r="AW162" s="6"/>
      <c r="BD162" s="6"/>
      <c r="BE162" s="6"/>
    </row>
    <row r="163" ht="15.75" customHeight="1">
      <c r="O163" s="277"/>
      <c r="Q163" s="276"/>
      <c r="S163" s="277"/>
      <c r="T163" s="278"/>
      <c r="U163" s="277"/>
      <c r="AF163" s="6"/>
      <c r="AG163" s="6"/>
      <c r="AN163" s="6"/>
      <c r="AO163" s="6"/>
      <c r="AV163" s="6"/>
      <c r="AW163" s="6"/>
      <c r="BD163" s="6"/>
      <c r="BE163" s="6"/>
    </row>
    <row r="164" ht="15.75" customHeight="1">
      <c r="O164" s="277"/>
      <c r="Q164" s="276"/>
      <c r="S164" s="277"/>
      <c r="T164" s="278"/>
      <c r="U164" s="277"/>
      <c r="AF164" s="6"/>
      <c r="AG164" s="6"/>
      <c r="AN164" s="6"/>
      <c r="AO164" s="6"/>
      <c r="AV164" s="6"/>
      <c r="AW164" s="6"/>
      <c r="BD164" s="6"/>
      <c r="BE164" s="6"/>
    </row>
    <row r="165" ht="15.75" customHeight="1">
      <c r="O165" s="277"/>
      <c r="Q165" s="276"/>
      <c r="S165" s="277"/>
      <c r="T165" s="278"/>
      <c r="U165" s="277"/>
      <c r="AF165" s="6"/>
      <c r="AG165" s="6"/>
      <c r="AN165" s="6"/>
      <c r="AO165" s="6"/>
      <c r="AV165" s="6"/>
      <c r="AW165" s="6"/>
      <c r="BD165" s="6"/>
      <c r="BE165" s="6"/>
    </row>
    <row r="166" ht="15.75" customHeight="1">
      <c r="O166" s="277"/>
      <c r="Q166" s="276"/>
      <c r="S166" s="277"/>
      <c r="T166" s="278"/>
      <c r="U166" s="277"/>
      <c r="AF166" s="6"/>
      <c r="AG166" s="6"/>
      <c r="AN166" s="6"/>
      <c r="AO166" s="6"/>
      <c r="AV166" s="6"/>
      <c r="AW166" s="6"/>
      <c r="BD166" s="6"/>
      <c r="BE166" s="6"/>
    </row>
    <row r="167" ht="15.75" customHeight="1">
      <c r="O167" s="277"/>
      <c r="Q167" s="276"/>
      <c r="S167" s="277"/>
      <c r="T167" s="278"/>
      <c r="U167" s="277"/>
      <c r="AF167" s="6"/>
      <c r="AG167" s="6"/>
      <c r="AN167" s="6"/>
      <c r="AO167" s="6"/>
      <c r="AV167" s="6"/>
      <c r="AW167" s="6"/>
      <c r="BD167" s="6"/>
      <c r="BE167" s="6"/>
    </row>
    <row r="168" ht="15.75" customHeight="1">
      <c r="O168" s="277"/>
      <c r="Q168" s="276"/>
      <c r="S168" s="277"/>
      <c r="T168" s="278"/>
      <c r="U168" s="277"/>
      <c r="AF168" s="6"/>
      <c r="AG168" s="6"/>
      <c r="AN168" s="6"/>
      <c r="AO168" s="6"/>
      <c r="AV168" s="6"/>
      <c r="AW168" s="6"/>
      <c r="BD168" s="6"/>
      <c r="BE168" s="6"/>
    </row>
    <row r="169" ht="15.75" customHeight="1">
      <c r="O169" s="277"/>
      <c r="Q169" s="276"/>
      <c r="S169" s="277"/>
      <c r="T169" s="278"/>
      <c r="U169" s="277"/>
      <c r="AF169" s="6"/>
      <c r="AG169" s="6"/>
      <c r="AN169" s="6"/>
      <c r="AO169" s="6"/>
      <c r="AV169" s="6"/>
      <c r="AW169" s="6"/>
      <c r="BD169" s="6"/>
      <c r="BE169" s="6"/>
    </row>
    <row r="170" ht="15.75" customHeight="1">
      <c r="O170" s="277"/>
      <c r="Q170" s="276"/>
      <c r="S170" s="277"/>
      <c r="T170" s="278"/>
      <c r="U170" s="277"/>
      <c r="AF170" s="6"/>
      <c r="AG170" s="6"/>
      <c r="AN170" s="6"/>
      <c r="AO170" s="6"/>
      <c r="AV170" s="6"/>
      <c r="AW170" s="6"/>
      <c r="BD170" s="6"/>
      <c r="BE170" s="6"/>
    </row>
    <row r="171" ht="15.75" customHeight="1">
      <c r="O171" s="277"/>
      <c r="Q171" s="276"/>
      <c r="S171" s="277"/>
      <c r="T171" s="278"/>
      <c r="U171" s="277"/>
      <c r="AF171" s="6"/>
      <c r="AG171" s="6"/>
      <c r="AN171" s="6"/>
      <c r="AO171" s="6"/>
      <c r="AV171" s="6"/>
      <c r="AW171" s="6"/>
      <c r="BD171" s="6"/>
      <c r="BE171" s="6"/>
    </row>
    <row r="172" ht="15.75" customHeight="1">
      <c r="O172" s="277"/>
      <c r="Q172" s="276"/>
      <c r="S172" s="277"/>
      <c r="T172" s="278"/>
      <c r="U172" s="277"/>
      <c r="AF172" s="6"/>
      <c r="AG172" s="6"/>
      <c r="AN172" s="6"/>
      <c r="AO172" s="6"/>
      <c r="AV172" s="6"/>
      <c r="AW172" s="6"/>
      <c r="BD172" s="6"/>
      <c r="BE172" s="6"/>
    </row>
    <row r="173" ht="15.75" customHeight="1">
      <c r="O173" s="277"/>
      <c r="Q173" s="276"/>
      <c r="S173" s="277"/>
      <c r="T173" s="278"/>
      <c r="U173" s="277"/>
      <c r="AF173" s="6"/>
      <c r="AG173" s="6"/>
      <c r="AN173" s="6"/>
      <c r="AO173" s="6"/>
      <c r="AV173" s="6"/>
      <c r="AW173" s="6"/>
      <c r="BD173" s="6"/>
      <c r="BE173" s="6"/>
    </row>
    <row r="174" ht="15.75" customHeight="1">
      <c r="O174" s="277"/>
      <c r="Q174" s="276"/>
      <c r="S174" s="277"/>
      <c r="T174" s="278"/>
      <c r="U174" s="277"/>
      <c r="AF174" s="6"/>
      <c r="AG174" s="6"/>
      <c r="AN174" s="6"/>
      <c r="AO174" s="6"/>
      <c r="AV174" s="6"/>
      <c r="AW174" s="6"/>
      <c r="BD174" s="6"/>
      <c r="BE174" s="6"/>
    </row>
    <row r="175" ht="15.75" customHeight="1">
      <c r="O175" s="277"/>
      <c r="Q175" s="276"/>
      <c r="S175" s="277"/>
      <c r="T175" s="278"/>
      <c r="U175" s="277"/>
      <c r="AF175" s="6"/>
      <c r="AG175" s="6"/>
      <c r="AN175" s="6"/>
      <c r="AO175" s="6"/>
      <c r="AV175" s="6"/>
      <c r="AW175" s="6"/>
      <c r="BD175" s="6"/>
      <c r="BE175" s="6"/>
    </row>
    <row r="176" ht="15.75" customHeight="1">
      <c r="O176" s="277"/>
      <c r="Q176" s="276"/>
      <c r="S176" s="277"/>
      <c r="T176" s="278"/>
      <c r="U176" s="277"/>
      <c r="AF176" s="6"/>
      <c r="AG176" s="6"/>
      <c r="AN176" s="6"/>
      <c r="AO176" s="6"/>
      <c r="AV176" s="6"/>
      <c r="AW176" s="6"/>
      <c r="BD176" s="6"/>
      <c r="BE176" s="6"/>
    </row>
    <row r="177" ht="15.75" customHeight="1">
      <c r="O177" s="277"/>
      <c r="Q177" s="276"/>
      <c r="S177" s="277"/>
      <c r="T177" s="278"/>
      <c r="U177" s="277"/>
      <c r="AF177" s="6"/>
      <c r="AG177" s="6"/>
      <c r="AN177" s="6"/>
      <c r="AO177" s="6"/>
      <c r="AV177" s="6"/>
      <c r="AW177" s="6"/>
      <c r="BD177" s="6"/>
      <c r="BE177" s="6"/>
    </row>
    <row r="178" ht="15.75" customHeight="1">
      <c r="O178" s="277"/>
      <c r="Q178" s="276"/>
      <c r="S178" s="277"/>
      <c r="T178" s="278"/>
      <c r="U178" s="277"/>
      <c r="AF178" s="6"/>
      <c r="AG178" s="6"/>
      <c r="AN178" s="6"/>
      <c r="AO178" s="6"/>
      <c r="AV178" s="6"/>
      <c r="AW178" s="6"/>
      <c r="BD178" s="6"/>
      <c r="BE178" s="6"/>
    </row>
    <row r="179" ht="15.75" customHeight="1">
      <c r="O179" s="277"/>
      <c r="Q179" s="276"/>
      <c r="S179" s="277"/>
      <c r="T179" s="278"/>
      <c r="U179" s="277"/>
      <c r="AF179" s="6"/>
      <c r="AG179" s="6"/>
      <c r="AN179" s="6"/>
      <c r="AO179" s="6"/>
      <c r="AV179" s="6"/>
      <c r="AW179" s="6"/>
      <c r="BD179" s="6"/>
      <c r="BE179" s="6"/>
    </row>
    <row r="180" ht="15.75" customHeight="1">
      <c r="O180" s="277"/>
      <c r="Q180" s="276"/>
      <c r="S180" s="277"/>
      <c r="T180" s="278"/>
      <c r="U180" s="277"/>
      <c r="AF180" s="6"/>
      <c r="AG180" s="6"/>
      <c r="AN180" s="6"/>
      <c r="AO180" s="6"/>
      <c r="AV180" s="6"/>
      <c r="AW180" s="6"/>
      <c r="BD180" s="6"/>
      <c r="BE180" s="6"/>
    </row>
    <row r="181" ht="15.75" customHeight="1">
      <c r="O181" s="277"/>
      <c r="Q181" s="276"/>
      <c r="S181" s="277"/>
      <c r="T181" s="278"/>
      <c r="U181" s="277"/>
      <c r="AF181" s="6"/>
      <c r="AG181" s="6"/>
      <c r="AN181" s="6"/>
      <c r="AO181" s="6"/>
      <c r="AV181" s="6"/>
      <c r="AW181" s="6"/>
      <c r="BD181" s="6"/>
      <c r="BE181" s="6"/>
    </row>
    <row r="182" ht="15.75" customHeight="1">
      <c r="O182" s="277"/>
      <c r="Q182" s="276"/>
      <c r="S182" s="277"/>
      <c r="T182" s="278"/>
      <c r="U182" s="277"/>
      <c r="AF182" s="6"/>
      <c r="AG182" s="6"/>
      <c r="AN182" s="6"/>
      <c r="AO182" s="6"/>
      <c r="AV182" s="6"/>
      <c r="AW182" s="6"/>
      <c r="BD182" s="6"/>
      <c r="BE182" s="6"/>
    </row>
    <row r="183" ht="15.75" customHeight="1">
      <c r="O183" s="277"/>
      <c r="Q183" s="276"/>
      <c r="S183" s="277"/>
      <c r="T183" s="278"/>
      <c r="U183" s="277"/>
      <c r="AF183" s="6"/>
      <c r="AG183" s="6"/>
      <c r="AN183" s="6"/>
      <c r="AO183" s="6"/>
      <c r="AV183" s="6"/>
      <c r="AW183" s="6"/>
      <c r="BD183" s="6"/>
      <c r="BE183" s="6"/>
    </row>
    <row r="184" ht="15.75" customHeight="1">
      <c r="O184" s="277"/>
      <c r="Q184" s="276"/>
      <c r="S184" s="277"/>
      <c r="T184" s="278"/>
      <c r="U184" s="277"/>
      <c r="AF184" s="6"/>
      <c r="AG184" s="6"/>
      <c r="AN184" s="6"/>
      <c r="AO184" s="6"/>
      <c r="AV184" s="6"/>
      <c r="AW184" s="6"/>
      <c r="BD184" s="6"/>
      <c r="BE184" s="6"/>
    </row>
    <row r="185" ht="15.75" customHeight="1">
      <c r="O185" s="277"/>
      <c r="Q185" s="276"/>
      <c r="S185" s="277"/>
      <c r="T185" s="278"/>
      <c r="U185" s="277"/>
      <c r="AF185" s="6"/>
      <c r="AG185" s="6"/>
      <c r="AN185" s="6"/>
      <c r="AO185" s="6"/>
      <c r="AV185" s="6"/>
      <c r="AW185" s="6"/>
      <c r="BD185" s="6"/>
      <c r="BE185" s="6"/>
    </row>
    <row r="186" ht="15.75" customHeight="1">
      <c r="O186" s="277"/>
      <c r="Q186" s="276"/>
      <c r="S186" s="277"/>
      <c r="T186" s="278"/>
      <c r="U186" s="277"/>
      <c r="AF186" s="6"/>
      <c r="AG186" s="6"/>
      <c r="AN186" s="6"/>
      <c r="AO186" s="6"/>
      <c r="AV186" s="6"/>
      <c r="AW186" s="6"/>
      <c r="BD186" s="6"/>
      <c r="BE186" s="6"/>
    </row>
    <row r="187" ht="15.75" customHeight="1">
      <c r="O187" s="277"/>
      <c r="Q187" s="276"/>
      <c r="S187" s="277"/>
      <c r="T187" s="278"/>
      <c r="U187" s="277"/>
      <c r="AF187" s="6"/>
      <c r="AG187" s="6"/>
      <c r="AN187" s="6"/>
      <c r="AO187" s="6"/>
      <c r="AV187" s="6"/>
      <c r="AW187" s="6"/>
      <c r="BD187" s="6"/>
      <c r="BE187" s="6"/>
    </row>
    <row r="188" ht="15.75" customHeight="1">
      <c r="O188" s="277"/>
      <c r="Q188" s="276"/>
      <c r="S188" s="277"/>
      <c r="T188" s="278"/>
      <c r="U188" s="277"/>
      <c r="AF188" s="6"/>
      <c r="AG188" s="6"/>
      <c r="AN188" s="6"/>
      <c r="AO188" s="6"/>
      <c r="AV188" s="6"/>
      <c r="AW188" s="6"/>
      <c r="BD188" s="6"/>
      <c r="BE188" s="6"/>
    </row>
    <row r="189" ht="15.75" customHeight="1">
      <c r="O189" s="277"/>
      <c r="Q189" s="276"/>
      <c r="S189" s="277"/>
      <c r="T189" s="278"/>
      <c r="U189" s="277"/>
      <c r="AF189" s="6"/>
      <c r="AG189" s="6"/>
      <c r="AN189" s="6"/>
      <c r="AO189" s="6"/>
      <c r="AV189" s="6"/>
      <c r="AW189" s="6"/>
      <c r="BD189" s="6"/>
      <c r="BE189" s="6"/>
    </row>
    <row r="190" ht="15.75" customHeight="1">
      <c r="O190" s="277"/>
      <c r="Q190" s="276"/>
      <c r="S190" s="277"/>
      <c r="T190" s="278"/>
      <c r="U190" s="277"/>
      <c r="AF190" s="6"/>
      <c r="AG190" s="6"/>
      <c r="AN190" s="6"/>
      <c r="AO190" s="6"/>
      <c r="AV190" s="6"/>
      <c r="AW190" s="6"/>
      <c r="BD190" s="6"/>
      <c r="BE190" s="6"/>
    </row>
    <row r="191" ht="15.75" customHeight="1">
      <c r="O191" s="277"/>
      <c r="Q191" s="276"/>
      <c r="S191" s="277"/>
      <c r="T191" s="278"/>
      <c r="U191" s="277"/>
      <c r="AF191" s="6"/>
      <c r="AG191" s="6"/>
      <c r="AN191" s="6"/>
      <c r="AO191" s="6"/>
      <c r="AV191" s="6"/>
      <c r="AW191" s="6"/>
      <c r="BD191" s="6"/>
      <c r="BE191" s="6"/>
    </row>
    <row r="192" ht="15.75" customHeight="1">
      <c r="O192" s="277"/>
      <c r="Q192" s="276"/>
      <c r="S192" s="277"/>
      <c r="T192" s="278"/>
      <c r="U192" s="277"/>
      <c r="AF192" s="6"/>
      <c r="AG192" s="6"/>
      <c r="AN192" s="6"/>
      <c r="AO192" s="6"/>
      <c r="AV192" s="6"/>
      <c r="AW192" s="6"/>
      <c r="BD192" s="6"/>
      <c r="BE192" s="6"/>
    </row>
    <row r="193" ht="15.75" customHeight="1">
      <c r="O193" s="277"/>
      <c r="Q193" s="276"/>
      <c r="S193" s="277"/>
      <c r="T193" s="278"/>
      <c r="U193" s="277"/>
      <c r="AF193" s="6"/>
      <c r="AG193" s="6"/>
      <c r="AN193" s="6"/>
      <c r="AO193" s="6"/>
      <c r="AV193" s="6"/>
      <c r="AW193" s="6"/>
      <c r="BD193" s="6"/>
      <c r="BE193" s="6"/>
    </row>
    <row r="194" ht="15.75" customHeight="1">
      <c r="O194" s="277"/>
      <c r="Q194" s="276"/>
      <c r="S194" s="277"/>
      <c r="T194" s="278"/>
      <c r="U194" s="277"/>
      <c r="AF194" s="6"/>
      <c r="AG194" s="6"/>
      <c r="AN194" s="6"/>
      <c r="AO194" s="6"/>
      <c r="AV194" s="6"/>
      <c r="AW194" s="6"/>
      <c r="BD194" s="6"/>
      <c r="BE194" s="6"/>
    </row>
    <row r="195" ht="15.75" customHeight="1">
      <c r="O195" s="277"/>
      <c r="Q195" s="276"/>
      <c r="S195" s="277"/>
      <c r="T195" s="278"/>
      <c r="U195" s="277"/>
      <c r="AF195" s="6"/>
      <c r="AG195" s="6"/>
      <c r="AN195" s="6"/>
      <c r="AO195" s="6"/>
      <c r="AV195" s="6"/>
      <c r="AW195" s="6"/>
      <c r="BD195" s="6"/>
      <c r="BE195" s="6"/>
    </row>
    <row r="196" ht="15.75" customHeight="1">
      <c r="O196" s="277"/>
      <c r="Q196" s="276"/>
      <c r="S196" s="277"/>
      <c r="T196" s="278"/>
      <c r="U196" s="277"/>
      <c r="AF196" s="6"/>
      <c r="AG196" s="6"/>
      <c r="AN196" s="6"/>
      <c r="AO196" s="6"/>
      <c r="AV196" s="6"/>
      <c r="AW196" s="6"/>
      <c r="BD196" s="6"/>
      <c r="BE196" s="6"/>
    </row>
    <row r="197" ht="15.75" customHeight="1">
      <c r="O197" s="277"/>
      <c r="Q197" s="276"/>
      <c r="S197" s="277"/>
      <c r="T197" s="278"/>
      <c r="U197" s="277"/>
      <c r="AF197" s="6"/>
      <c r="AG197" s="6"/>
      <c r="AN197" s="6"/>
      <c r="AO197" s="6"/>
      <c r="AV197" s="6"/>
      <c r="AW197" s="6"/>
      <c r="BD197" s="6"/>
      <c r="BE197" s="6"/>
    </row>
    <row r="198" ht="15.75" customHeight="1">
      <c r="O198" s="277"/>
      <c r="Q198" s="276"/>
      <c r="S198" s="277"/>
      <c r="T198" s="278"/>
      <c r="U198" s="277"/>
      <c r="AF198" s="6"/>
      <c r="AG198" s="6"/>
      <c r="AN198" s="6"/>
      <c r="AO198" s="6"/>
      <c r="AV198" s="6"/>
      <c r="AW198" s="6"/>
      <c r="BD198" s="6"/>
      <c r="BE198" s="6"/>
    </row>
    <row r="199" ht="15.75" customHeight="1">
      <c r="O199" s="277"/>
      <c r="Q199" s="276"/>
      <c r="S199" s="277"/>
      <c r="T199" s="278"/>
      <c r="U199" s="277"/>
      <c r="AF199" s="6"/>
      <c r="AG199" s="6"/>
      <c r="AN199" s="6"/>
      <c r="AO199" s="6"/>
      <c r="AV199" s="6"/>
      <c r="AW199" s="6"/>
      <c r="BD199" s="6"/>
      <c r="BE199" s="6"/>
    </row>
    <row r="200" ht="15.75" customHeight="1">
      <c r="O200" s="277"/>
      <c r="Q200" s="276"/>
      <c r="S200" s="277"/>
      <c r="T200" s="278"/>
      <c r="U200" s="277"/>
      <c r="AF200" s="6"/>
      <c r="AG200" s="6"/>
      <c r="AN200" s="6"/>
      <c r="AO200" s="6"/>
      <c r="AV200" s="6"/>
      <c r="AW200" s="6"/>
      <c r="BD200" s="6"/>
      <c r="BE200" s="6"/>
    </row>
    <row r="201" ht="15.75" customHeight="1">
      <c r="O201" s="277"/>
      <c r="Q201" s="276"/>
      <c r="S201" s="277"/>
      <c r="T201" s="278"/>
      <c r="U201" s="277"/>
      <c r="AF201" s="6"/>
      <c r="AG201" s="6"/>
      <c r="AN201" s="6"/>
      <c r="AO201" s="6"/>
      <c r="AV201" s="6"/>
      <c r="AW201" s="6"/>
      <c r="BD201" s="6"/>
      <c r="BE201" s="6"/>
    </row>
    <row r="202" ht="15.75" customHeight="1">
      <c r="O202" s="277"/>
      <c r="Q202" s="276"/>
      <c r="S202" s="277"/>
      <c r="T202" s="278"/>
      <c r="U202" s="277"/>
      <c r="AF202" s="6"/>
      <c r="AG202" s="6"/>
      <c r="AN202" s="6"/>
      <c r="AO202" s="6"/>
      <c r="AV202" s="6"/>
      <c r="AW202" s="6"/>
      <c r="BD202" s="6"/>
      <c r="BE202" s="6"/>
    </row>
    <row r="203" ht="15.75" customHeight="1">
      <c r="O203" s="277"/>
      <c r="Q203" s="276"/>
      <c r="S203" s="277"/>
      <c r="T203" s="278"/>
      <c r="U203" s="277"/>
      <c r="AF203" s="6"/>
      <c r="AG203" s="6"/>
      <c r="AN203" s="6"/>
      <c r="AO203" s="6"/>
      <c r="AV203" s="6"/>
      <c r="AW203" s="6"/>
      <c r="BD203" s="6"/>
      <c r="BE203" s="6"/>
    </row>
    <row r="204" ht="15.75" customHeight="1">
      <c r="O204" s="277"/>
      <c r="Q204" s="276"/>
      <c r="S204" s="277"/>
      <c r="T204" s="278"/>
      <c r="U204" s="277"/>
      <c r="AF204" s="6"/>
      <c r="AG204" s="6"/>
      <c r="AN204" s="6"/>
      <c r="AO204" s="6"/>
      <c r="AV204" s="6"/>
      <c r="AW204" s="6"/>
      <c r="BD204" s="6"/>
      <c r="BE204" s="6"/>
    </row>
    <row r="205" ht="15.75" customHeight="1">
      <c r="O205" s="277"/>
      <c r="Q205" s="276"/>
      <c r="S205" s="277"/>
      <c r="T205" s="278"/>
      <c r="U205" s="277"/>
      <c r="AF205" s="6"/>
      <c r="AG205" s="6"/>
      <c r="AN205" s="6"/>
      <c r="AO205" s="6"/>
      <c r="AV205" s="6"/>
      <c r="AW205" s="6"/>
      <c r="BD205" s="6"/>
      <c r="BE205" s="6"/>
    </row>
    <row r="206" ht="15.75" customHeight="1">
      <c r="O206" s="277"/>
      <c r="Q206" s="276"/>
      <c r="S206" s="277"/>
      <c r="T206" s="278"/>
      <c r="U206" s="277"/>
      <c r="AF206" s="6"/>
      <c r="AG206" s="6"/>
      <c r="AN206" s="6"/>
      <c r="AO206" s="6"/>
      <c r="AV206" s="6"/>
      <c r="AW206" s="6"/>
      <c r="BD206" s="6"/>
      <c r="BE206" s="6"/>
    </row>
    <row r="207" ht="15.75" customHeight="1">
      <c r="O207" s="277"/>
      <c r="Q207" s="276"/>
      <c r="S207" s="277"/>
      <c r="T207" s="278"/>
      <c r="U207" s="277"/>
      <c r="AF207" s="6"/>
      <c r="AG207" s="6"/>
      <c r="AN207" s="6"/>
      <c r="AO207" s="6"/>
      <c r="AV207" s="6"/>
      <c r="AW207" s="6"/>
      <c r="BD207" s="6"/>
      <c r="BE207" s="6"/>
    </row>
    <row r="208" ht="15.75" customHeight="1">
      <c r="O208" s="277"/>
      <c r="Q208" s="276"/>
      <c r="S208" s="277"/>
      <c r="T208" s="278"/>
      <c r="U208" s="277"/>
      <c r="AF208" s="6"/>
      <c r="AG208" s="6"/>
      <c r="AN208" s="6"/>
      <c r="AO208" s="6"/>
      <c r="AV208" s="6"/>
      <c r="AW208" s="6"/>
      <c r="BD208" s="6"/>
      <c r="BE208" s="6"/>
    </row>
    <row r="209" ht="15.75" customHeight="1">
      <c r="O209" s="277"/>
      <c r="Q209" s="276"/>
      <c r="S209" s="277"/>
      <c r="T209" s="278"/>
      <c r="U209" s="277"/>
      <c r="AF209" s="6"/>
      <c r="AG209" s="6"/>
      <c r="AN209" s="6"/>
      <c r="AO209" s="6"/>
      <c r="AV209" s="6"/>
      <c r="AW209" s="6"/>
      <c r="BD209" s="6"/>
      <c r="BE209" s="6"/>
    </row>
    <row r="210" ht="15.75" customHeight="1">
      <c r="O210" s="277"/>
      <c r="Q210" s="276"/>
      <c r="S210" s="277"/>
      <c r="T210" s="278"/>
      <c r="U210" s="277"/>
      <c r="AF210" s="6"/>
      <c r="AG210" s="6"/>
      <c r="AN210" s="6"/>
      <c r="AO210" s="6"/>
      <c r="AV210" s="6"/>
      <c r="AW210" s="6"/>
      <c r="BD210" s="6"/>
      <c r="BE210" s="6"/>
    </row>
    <row r="211" ht="15.75" customHeight="1">
      <c r="O211" s="277"/>
      <c r="Q211" s="276"/>
      <c r="S211" s="277"/>
      <c r="T211" s="278"/>
      <c r="U211" s="277"/>
      <c r="AF211" s="6"/>
      <c r="AG211" s="6"/>
      <c r="AN211" s="6"/>
      <c r="AO211" s="6"/>
      <c r="AV211" s="6"/>
      <c r="AW211" s="6"/>
      <c r="BD211" s="6"/>
      <c r="BE211" s="6"/>
    </row>
    <row r="212" ht="15.75" customHeight="1">
      <c r="O212" s="277"/>
      <c r="Q212" s="276"/>
      <c r="S212" s="277"/>
      <c r="T212" s="278"/>
      <c r="U212" s="277"/>
      <c r="AF212" s="6"/>
      <c r="AG212" s="6"/>
      <c r="AN212" s="6"/>
      <c r="AO212" s="6"/>
      <c r="AV212" s="6"/>
      <c r="AW212" s="6"/>
      <c r="BD212" s="6"/>
      <c r="BE212" s="6"/>
    </row>
    <row r="213" ht="15.75" customHeight="1">
      <c r="O213" s="277"/>
      <c r="Q213" s="276"/>
      <c r="S213" s="277"/>
      <c r="T213" s="278"/>
      <c r="U213" s="277"/>
      <c r="AF213" s="6"/>
      <c r="AG213" s="6"/>
      <c r="AN213" s="6"/>
      <c r="AO213" s="6"/>
      <c r="AV213" s="6"/>
      <c r="AW213" s="6"/>
      <c r="BD213" s="6"/>
      <c r="BE213" s="6"/>
    </row>
    <row r="214" ht="15.75" customHeight="1">
      <c r="O214" s="277"/>
      <c r="Q214" s="276"/>
      <c r="S214" s="277"/>
      <c r="T214" s="278"/>
      <c r="U214" s="277"/>
      <c r="AF214" s="6"/>
      <c r="AG214" s="6"/>
      <c r="AN214" s="6"/>
      <c r="AO214" s="6"/>
      <c r="AV214" s="6"/>
      <c r="AW214" s="6"/>
      <c r="BD214" s="6"/>
      <c r="BE214" s="6"/>
    </row>
    <row r="215" ht="15.75" customHeight="1">
      <c r="O215" s="277"/>
      <c r="Q215" s="276"/>
      <c r="S215" s="277"/>
      <c r="T215" s="278"/>
      <c r="U215" s="277"/>
      <c r="AF215" s="6"/>
      <c r="AG215" s="6"/>
      <c r="AN215" s="6"/>
      <c r="AO215" s="6"/>
      <c r="AV215" s="6"/>
      <c r="AW215" s="6"/>
      <c r="BD215" s="6"/>
      <c r="BE215" s="6"/>
    </row>
    <row r="216" ht="15.75" customHeight="1">
      <c r="O216" s="277"/>
      <c r="Q216" s="276"/>
      <c r="S216" s="277"/>
      <c r="T216" s="278"/>
      <c r="U216" s="277"/>
      <c r="AF216" s="6"/>
      <c r="AG216" s="6"/>
      <c r="AN216" s="6"/>
      <c r="AO216" s="6"/>
      <c r="AV216" s="6"/>
      <c r="AW216" s="6"/>
      <c r="BD216" s="6"/>
      <c r="BE216" s="6"/>
    </row>
    <row r="217" ht="15.75" customHeight="1">
      <c r="O217" s="277"/>
      <c r="Q217" s="276"/>
      <c r="S217" s="277"/>
      <c r="T217" s="278"/>
      <c r="U217" s="277"/>
      <c r="AF217" s="6"/>
      <c r="AG217" s="6"/>
      <c r="AN217" s="6"/>
      <c r="AO217" s="6"/>
      <c r="AV217" s="6"/>
      <c r="AW217" s="6"/>
      <c r="BD217" s="6"/>
      <c r="BE217" s="6"/>
    </row>
    <row r="218" ht="15.75" customHeight="1">
      <c r="O218" s="277"/>
      <c r="Q218" s="276"/>
      <c r="S218" s="277"/>
      <c r="T218" s="278"/>
      <c r="U218" s="277"/>
      <c r="AF218" s="6"/>
      <c r="AG218" s="6"/>
      <c r="AN218" s="6"/>
      <c r="AO218" s="6"/>
      <c r="AV218" s="6"/>
      <c r="AW218" s="6"/>
      <c r="BD218" s="6"/>
      <c r="BE218" s="6"/>
    </row>
    <row r="219" ht="15.75" customHeight="1">
      <c r="O219" s="277"/>
      <c r="Q219" s="276"/>
      <c r="S219" s="277"/>
      <c r="T219" s="278"/>
      <c r="U219" s="277"/>
      <c r="AF219" s="6"/>
      <c r="AG219" s="6"/>
      <c r="AN219" s="6"/>
      <c r="AO219" s="6"/>
      <c r="AV219" s="6"/>
      <c r="AW219" s="6"/>
      <c r="BD219" s="6"/>
      <c r="BE219" s="6"/>
    </row>
    <row r="220" ht="15.75" customHeight="1">
      <c r="O220" s="277"/>
      <c r="Q220" s="276"/>
      <c r="S220" s="277"/>
      <c r="T220" s="278"/>
      <c r="U220" s="277"/>
      <c r="AF220" s="6"/>
      <c r="AG220" s="6"/>
      <c r="AN220" s="6"/>
      <c r="AO220" s="6"/>
      <c r="AV220" s="6"/>
      <c r="AW220" s="6"/>
      <c r="BD220" s="6"/>
      <c r="BE220" s="6"/>
    </row>
    <row r="221" ht="15.75" customHeight="1">
      <c r="O221" s="277"/>
      <c r="Q221" s="276"/>
      <c r="S221" s="277"/>
      <c r="T221" s="278"/>
      <c r="U221" s="277"/>
      <c r="AF221" s="6"/>
      <c r="AG221" s="6"/>
      <c r="AN221" s="6"/>
      <c r="AO221" s="6"/>
      <c r="AV221" s="6"/>
      <c r="AW221" s="6"/>
      <c r="BD221" s="6"/>
      <c r="BE221" s="6"/>
    </row>
    <row r="222" ht="15.75" customHeight="1">
      <c r="O222" s="277"/>
      <c r="Q222" s="276"/>
      <c r="S222" s="277"/>
      <c r="T222" s="278"/>
      <c r="U222" s="277"/>
      <c r="AF222" s="6"/>
      <c r="AG222" s="6"/>
      <c r="AN222" s="6"/>
      <c r="AO222" s="6"/>
      <c r="AV222" s="6"/>
      <c r="AW222" s="6"/>
      <c r="BD222" s="6"/>
      <c r="BE222" s="6"/>
    </row>
    <row r="223" ht="15.75" customHeight="1">
      <c r="O223" s="277"/>
      <c r="Q223" s="276"/>
      <c r="S223" s="277"/>
      <c r="T223" s="278"/>
      <c r="U223" s="277"/>
      <c r="AF223" s="6"/>
      <c r="AG223" s="6"/>
      <c r="AN223" s="6"/>
      <c r="AO223" s="6"/>
      <c r="AV223" s="6"/>
      <c r="AW223" s="6"/>
      <c r="BD223" s="6"/>
      <c r="BE223" s="6"/>
    </row>
    <row r="224" ht="15.75" customHeight="1">
      <c r="O224" s="277"/>
      <c r="Q224" s="276"/>
      <c r="S224" s="277"/>
      <c r="T224" s="278"/>
      <c r="U224" s="277"/>
      <c r="AF224" s="6"/>
      <c r="AG224" s="6"/>
      <c r="AN224" s="6"/>
      <c r="AO224" s="6"/>
      <c r="AV224" s="6"/>
      <c r="AW224" s="6"/>
      <c r="BD224" s="6"/>
      <c r="BE224" s="6"/>
    </row>
    <row r="225" ht="15.75" customHeight="1">
      <c r="O225" s="277"/>
      <c r="Q225" s="276"/>
      <c r="S225" s="277"/>
      <c r="T225" s="278"/>
      <c r="U225" s="277"/>
      <c r="AF225" s="6"/>
      <c r="AG225" s="6"/>
      <c r="AN225" s="6"/>
      <c r="AO225" s="6"/>
      <c r="AV225" s="6"/>
      <c r="AW225" s="6"/>
      <c r="BD225" s="6"/>
      <c r="BE225" s="6"/>
    </row>
    <row r="226" ht="15.75" customHeight="1">
      <c r="O226" s="277"/>
      <c r="Q226" s="276"/>
      <c r="S226" s="277"/>
      <c r="T226" s="278"/>
      <c r="U226" s="277"/>
      <c r="AF226" s="6"/>
      <c r="AG226" s="6"/>
      <c r="AN226" s="6"/>
      <c r="AO226" s="6"/>
      <c r="AV226" s="6"/>
      <c r="AW226" s="6"/>
      <c r="BD226" s="6"/>
      <c r="BE226" s="6"/>
    </row>
    <row r="227" ht="15.75" customHeight="1">
      <c r="O227" s="277"/>
      <c r="Q227" s="276"/>
      <c r="S227" s="277"/>
      <c r="T227" s="278"/>
      <c r="U227" s="277"/>
      <c r="AF227" s="6"/>
      <c r="AG227" s="6"/>
      <c r="AN227" s="6"/>
      <c r="AO227" s="6"/>
      <c r="AV227" s="6"/>
      <c r="AW227" s="6"/>
      <c r="BD227" s="6"/>
      <c r="BE227" s="6"/>
    </row>
    <row r="228" ht="15.75" customHeight="1">
      <c r="O228" s="277"/>
      <c r="Q228" s="276"/>
      <c r="S228" s="277"/>
      <c r="T228" s="278"/>
      <c r="U228" s="277"/>
      <c r="AF228" s="6"/>
      <c r="AG228" s="6"/>
      <c r="AN228" s="6"/>
      <c r="AO228" s="6"/>
      <c r="AV228" s="6"/>
      <c r="AW228" s="6"/>
      <c r="BD228" s="6"/>
      <c r="BE228" s="6"/>
    </row>
    <row r="229" ht="15.75" customHeight="1">
      <c r="O229" s="277"/>
      <c r="Q229" s="276"/>
      <c r="S229" s="277"/>
      <c r="T229" s="278"/>
      <c r="U229" s="277"/>
      <c r="AF229" s="6"/>
      <c r="AG229" s="6"/>
      <c r="AN229" s="6"/>
      <c r="AO229" s="6"/>
      <c r="AV229" s="6"/>
      <c r="AW229" s="6"/>
      <c r="BD229" s="6"/>
      <c r="BE229" s="6"/>
    </row>
    <row r="230" ht="15.75" customHeight="1">
      <c r="O230" s="277"/>
      <c r="Q230" s="276"/>
      <c r="S230" s="277"/>
      <c r="T230" s="278"/>
      <c r="U230" s="277"/>
      <c r="AF230" s="6"/>
      <c r="AG230" s="6"/>
      <c r="AN230" s="6"/>
      <c r="AO230" s="6"/>
      <c r="AV230" s="6"/>
      <c r="AW230" s="6"/>
      <c r="BD230" s="6"/>
      <c r="BE230" s="6"/>
    </row>
    <row r="231" ht="15.75" customHeight="1">
      <c r="O231" s="277"/>
      <c r="Q231" s="276"/>
      <c r="S231" s="277"/>
      <c r="T231" s="278"/>
      <c r="U231" s="277"/>
      <c r="AF231" s="6"/>
      <c r="AG231" s="6"/>
      <c r="AN231" s="6"/>
      <c r="AO231" s="6"/>
      <c r="AV231" s="6"/>
      <c r="AW231" s="6"/>
      <c r="BD231" s="6"/>
      <c r="BE231" s="6"/>
    </row>
    <row r="232" ht="15.75" customHeight="1">
      <c r="O232" s="277"/>
      <c r="Q232" s="276"/>
      <c r="S232" s="277"/>
      <c r="T232" s="278"/>
      <c r="U232" s="277"/>
      <c r="AF232" s="6"/>
      <c r="AG232" s="6"/>
      <c r="AN232" s="6"/>
      <c r="AO232" s="6"/>
      <c r="AV232" s="6"/>
      <c r="AW232" s="6"/>
      <c r="BD232" s="6"/>
      <c r="BE232" s="6"/>
    </row>
    <row r="233" ht="15.75" customHeight="1">
      <c r="O233" s="277"/>
      <c r="Q233" s="276"/>
      <c r="S233" s="277"/>
      <c r="T233" s="278"/>
      <c r="U233" s="277"/>
      <c r="AF233" s="6"/>
      <c r="AG233" s="6"/>
      <c r="AN233" s="6"/>
      <c r="AO233" s="6"/>
      <c r="AV233" s="6"/>
      <c r="AW233" s="6"/>
      <c r="BD233" s="6"/>
      <c r="BE233" s="6"/>
    </row>
    <row r="234" ht="15.75" customHeight="1">
      <c r="O234" s="277"/>
      <c r="Q234" s="276"/>
      <c r="S234" s="277"/>
      <c r="T234" s="278"/>
      <c r="U234" s="277"/>
      <c r="AF234" s="6"/>
      <c r="AG234" s="6"/>
      <c r="AN234" s="6"/>
      <c r="AO234" s="6"/>
      <c r="AV234" s="6"/>
      <c r="AW234" s="6"/>
      <c r="BD234" s="6"/>
      <c r="BE234" s="6"/>
    </row>
    <row r="235" ht="15.75" customHeight="1">
      <c r="O235" s="277"/>
      <c r="Q235" s="276"/>
      <c r="S235" s="277"/>
      <c r="T235" s="278"/>
      <c r="U235" s="277"/>
      <c r="AF235" s="6"/>
      <c r="AG235" s="6"/>
      <c r="AN235" s="6"/>
      <c r="AO235" s="6"/>
      <c r="AV235" s="6"/>
      <c r="AW235" s="6"/>
      <c r="BD235" s="6"/>
      <c r="BE235" s="6"/>
    </row>
    <row r="236" ht="15.75" customHeight="1">
      <c r="O236" s="277"/>
      <c r="Q236" s="276"/>
      <c r="S236" s="277"/>
      <c r="T236" s="278"/>
      <c r="U236" s="277"/>
      <c r="AF236" s="6"/>
      <c r="AG236" s="6"/>
      <c r="AN236" s="6"/>
      <c r="AO236" s="6"/>
      <c r="AV236" s="6"/>
      <c r="AW236" s="6"/>
      <c r="BD236" s="6"/>
      <c r="BE236" s="6"/>
    </row>
    <row r="237" ht="15.75" customHeight="1">
      <c r="O237" s="277"/>
      <c r="Q237" s="276"/>
      <c r="S237" s="277"/>
      <c r="T237" s="278"/>
      <c r="U237" s="277"/>
      <c r="AF237" s="6"/>
      <c r="AG237" s="6"/>
      <c r="AN237" s="6"/>
      <c r="AO237" s="6"/>
      <c r="AV237" s="6"/>
      <c r="AW237" s="6"/>
      <c r="BD237" s="6"/>
      <c r="BE237" s="6"/>
    </row>
    <row r="238" ht="15.75" customHeight="1">
      <c r="O238" s="277"/>
      <c r="Q238" s="276"/>
      <c r="S238" s="277"/>
      <c r="T238" s="278"/>
      <c r="U238" s="277"/>
      <c r="AF238" s="6"/>
      <c r="AG238" s="6"/>
      <c r="AN238" s="6"/>
      <c r="AO238" s="6"/>
      <c r="AV238" s="6"/>
      <c r="AW238" s="6"/>
      <c r="BD238" s="6"/>
      <c r="BE238" s="6"/>
    </row>
    <row r="239" ht="15.75" customHeight="1">
      <c r="O239" s="277"/>
      <c r="Q239" s="276"/>
      <c r="S239" s="277"/>
      <c r="T239" s="278"/>
      <c r="U239" s="277"/>
      <c r="AF239" s="6"/>
      <c r="AG239" s="6"/>
      <c r="AN239" s="6"/>
      <c r="AO239" s="6"/>
      <c r="AV239" s="6"/>
      <c r="AW239" s="6"/>
      <c r="BD239" s="6"/>
      <c r="BE239" s="6"/>
    </row>
    <row r="240" ht="15.75" customHeight="1">
      <c r="O240" s="277"/>
      <c r="Q240" s="276"/>
      <c r="S240" s="277"/>
      <c r="T240" s="278"/>
      <c r="U240" s="277"/>
      <c r="AF240" s="6"/>
      <c r="AG240" s="6"/>
      <c r="AN240" s="6"/>
      <c r="AO240" s="6"/>
      <c r="AV240" s="6"/>
      <c r="AW240" s="6"/>
      <c r="BD240" s="6"/>
      <c r="BE240" s="6"/>
    </row>
    <row r="241" ht="15.75" customHeight="1">
      <c r="O241" s="277"/>
      <c r="Q241" s="276"/>
      <c r="S241" s="277"/>
      <c r="T241" s="278"/>
      <c r="U241" s="277"/>
      <c r="AF241" s="6"/>
      <c r="AG241" s="6"/>
      <c r="AN241" s="6"/>
      <c r="AO241" s="6"/>
      <c r="AV241" s="6"/>
      <c r="AW241" s="6"/>
      <c r="BD241" s="6"/>
      <c r="BE241" s="6"/>
    </row>
    <row r="242" ht="15.75" customHeight="1">
      <c r="O242" s="277"/>
      <c r="Q242" s="276"/>
      <c r="S242" s="277"/>
      <c r="T242" s="278"/>
      <c r="U242" s="277"/>
      <c r="AF242" s="6"/>
      <c r="AG242" s="6"/>
      <c r="AN242" s="6"/>
      <c r="AO242" s="6"/>
      <c r="AV242" s="6"/>
      <c r="AW242" s="6"/>
      <c r="BD242" s="6"/>
      <c r="BE242" s="6"/>
    </row>
    <row r="243" ht="15.75" customHeight="1">
      <c r="O243" s="277"/>
      <c r="Q243" s="276"/>
      <c r="S243" s="277"/>
      <c r="T243" s="278"/>
      <c r="U243" s="277"/>
      <c r="AF243" s="6"/>
      <c r="AG243" s="6"/>
      <c r="AN243" s="6"/>
      <c r="AO243" s="6"/>
      <c r="AV243" s="6"/>
      <c r="AW243" s="6"/>
      <c r="BD243" s="6"/>
      <c r="BE243" s="6"/>
    </row>
    <row r="244" ht="15.75" customHeight="1">
      <c r="O244" s="277"/>
      <c r="Q244" s="276"/>
      <c r="S244" s="277"/>
      <c r="T244" s="278"/>
      <c r="U244" s="277"/>
      <c r="AF244" s="6"/>
      <c r="AG244" s="6"/>
      <c r="AN244" s="6"/>
      <c r="AO244" s="6"/>
      <c r="AV244" s="6"/>
      <c r="AW244" s="6"/>
      <c r="BD244" s="6"/>
      <c r="BE244" s="6"/>
    </row>
    <row r="245" ht="15.75" customHeight="1">
      <c r="O245" s="277"/>
      <c r="Q245" s="276"/>
      <c r="S245" s="277"/>
      <c r="T245" s="278"/>
      <c r="U245" s="277"/>
      <c r="AF245" s="6"/>
      <c r="AG245" s="6"/>
      <c r="AN245" s="6"/>
      <c r="AO245" s="6"/>
      <c r="AV245" s="6"/>
      <c r="AW245" s="6"/>
      <c r="BD245" s="6"/>
      <c r="BE245" s="6"/>
    </row>
    <row r="246" ht="15.75" customHeight="1">
      <c r="O246" s="277"/>
      <c r="Q246" s="276"/>
      <c r="S246" s="277"/>
      <c r="T246" s="278"/>
      <c r="U246" s="277"/>
      <c r="AF246" s="6"/>
      <c r="AG246" s="6"/>
      <c r="AN246" s="6"/>
      <c r="AO246" s="6"/>
      <c r="AV246" s="6"/>
      <c r="AW246" s="6"/>
      <c r="BD246" s="6"/>
      <c r="BE246" s="6"/>
    </row>
    <row r="247" ht="15.75" customHeight="1">
      <c r="O247" s="277"/>
      <c r="Q247" s="276"/>
      <c r="S247" s="277"/>
      <c r="T247" s="278"/>
      <c r="U247" s="277"/>
      <c r="AF247" s="6"/>
      <c r="AG247" s="6"/>
      <c r="AN247" s="6"/>
      <c r="AO247" s="6"/>
      <c r="AV247" s="6"/>
      <c r="AW247" s="6"/>
      <c r="BD247" s="6"/>
      <c r="BE247" s="6"/>
    </row>
    <row r="248" ht="15.75" customHeight="1">
      <c r="O248" s="277"/>
      <c r="Q248" s="276"/>
      <c r="S248" s="277"/>
      <c r="T248" s="278"/>
      <c r="U248" s="277"/>
      <c r="AF248" s="6"/>
      <c r="AG248" s="6"/>
      <c r="AN248" s="6"/>
      <c r="AO248" s="6"/>
      <c r="AV248" s="6"/>
      <c r="AW248" s="6"/>
      <c r="BD248" s="6"/>
      <c r="BE248" s="6"/>
    </row>
    <row r="249" ht="15.75" customHeight="1">
      <c r="O249" s="277"/>
      <c r="Q249" s="276"/>
      <c r="S249" s="277"/>
      <c r="T249" s="278"/>
      <c r="U249" s="277"/>
      <c r="AF249" s="6"/>
      <c r="AG249" s="6"/>
      <c r="AN249" s="6"/>
      <c r="AO249" s="6"/>
      <c r="AV249" s="6"/>
      <c r="AW249" s="6"/>
      <c r="BD249" s="6"/>
      <c r="BE249" s="6"/>
    </row>
    <row r="250" ht="15.75" customHeight="1">
      <c r="O250" s="277"/>
      <c r="Q250" s="276"/>
      <c r="S250" s="277"/>
      <c r="T250" s="278"/>
      <c r="U250" s="277"/>
      <c r="AF250" s="6"/>
      <c r="AG250" s="6"/>
      <c r="AN250" s="6"/>
      <c r="AO250" s="6"/>
      <c r="AV250" s="6"/>
      <c r="AW250" s="6"/>
      <c r="BD250" s="6"/>
      <c r="BE250" s="6"/>
    </row>
    <row r="251" ht="15.75" customHeight="1">
      <c r="O251" s="277"/>
      <c r="Q251" s="276"/>
      <c r="S251" s="277"/>
      <c r="T251" s="278"/>
      <c r="U251" s="277"/>
      <c r="AF251" s="6"/>
      <c r="AG251" s="6"/>
      <c r="AN251" s="6"/>
      <c r="AO251" s="6"/>
      <c r="AV251" s="6"/>
      <c r="AW251" s="6"/>
      <c r="BD251" s="6"/>
      <c r="BE251" s="6"/>
    </row>
    <row r="252" ht="15.75" customHeight="1">
      <c r="O252" s="277"/>
      <c r="Q252" s="276"/>
      <c r="S252" s="277"/>
      <c r="T252" s="278"/>
      <c r="U252" s="277"/>
      <c r="AF252" s="6"/>
      <c r="AG252" s="6"/>
      <c r="AN252" s="6"/>
      <c r="AO252" s="6"/>
      <c r="AV252" s="6"/>
      <c r="AW252" s="6"/>
      <c r="BD252" s="6"/>
      <c r="BE252" s="6"/>
    </row>
    <row r="253" ht="15.75" customHeight="1">
      <c r="O253" s="277"/>
      <c r="Q253" s="276"/>
      <c r="S253" s="277"/>
      <c r="T253" s="278"/>
      <c r="U253" s="277"/>
      <c r="AF253" s="6"/>
      <c r="AG253" s="6"/>
      <c r="AN253" s="6"/>
      <c r="AO253" s="6"/>
      <c r="AV253" s="6"/>
      <c r="AW253" s="6"/>
      <c r="BD253" s="6"/>
      <c r="BE253" s="6"/>
    </row>
    <row r="254" ht="15.75" customHeight="1">
      <c r="O254" s="277"/>
      <c r="Q254" s="276"/>
      <c r="S254" s="277"/>
      <c r="T254" s="278"/>
      <c r="U254" s="277"/>
      <c r="AF254" s="6"/>
      <c r="AG254" s="6"/>
      <c r="AN254" s="6"/>
      <c r="AO254" s="6"/>
      <c r="AV254" s="6"/>
      <c r="AW254" s="6"/>
      <c r="BD254" s="6"/>
      <c r="BE254" s="6"/>
    </row>
    <row r="255" ht="15.75" customHeight="1">
      <c r="O255" s="277"/>
      <c r="Q255" s="276"/>
      <c r="S255" s="277"/>
      <c r="T255" s="278"/>
      <c r="U255" s="277"/>
      <c r="AF255" s="6"/>
      <c r="AG255" s="6"/>
      <c r="AN255" s="6"/>
      <c r="AO255" s="6"/>
      <c r="AV255" s="6"/>
      <c r="AW255" s="6"/>
      <c r="BD255" s="6"/>
      <c r="BE255" s="6"/>
    </row>
    <row r="256" ht="15.75" customHeight="1">
      <c r="O256" s="277"/>
      <c r="Q256" s="276"/>
      <c r="S256" s="277"/>
      <c r="T256" s="278"/>
      <c r="U256" s="277"/>
      <c r="AF256" s="6"/>
      <c r="AG256" s="6"/>
      <c r="AN256" s="6"/>
      <c r="AO256" s="6"/>
      <c r="AV256" s="6"/>
      <c r="AW256" s="6"/>
      <c r="BD256" s="6"/>
      <c r="BE256" s="6"/>
    </row>
    <row r="257" ht="15.75" customHeight="1">
      <c r="O257" s="277"/>
      <c r="Q257" s="276"/>
      <c r="S257" s="277"/>
      <c r="T257" s="278"/>
      <c r="U257" s="277"/>
      <c r="AF257" s="6"/>
      <c r="AG257" s="6"/>
      <c r="AN257" s="6"/>
      <c r="AO257" s="6"/>
      <c r="AV257" s="6"/>
      <c r="AW257" s="6"/>
      <c r="BD257" s="6"/>
      <c r="BE257" s="6"/>
    </row>
    <row r="258" ht="15.75" customHeight="1">
      <c r="O258" s="277"/>
      <c r="Q258" s="276"/>
      <c r="S258" s="277"/>
      <c r="T258" s="278"/>
      <c r="U258" s="277"/>
      <c r="AF258" s="6"/>
      <c r="AG258" s="6"/>
      <c r="AN258" s="6"/>
      <c r="AO258" s="6"/>
      <c r="AV258" s="6"/>
      <c r="AW258" s="6"/>
      <c r="BD258" s="6"/>
      <c r="BE258" s="6"/>
    </row>
    <row r="259" ht="15.75" customHeight="1">
      <c r="O259" s="277"/>
      <c r="Q259" s="276"/>
      <c r="S259" s="277"/>
      <c r="T259" s="278"/>
      <c r="U259" s="277"/>
      <c r="AF259" s="6"/>
      <c r="AG259" s="6"/>
      <c r="AN259" s="6"/>
      <c r="AO259" s="6"/>
      <c r="AV259" s="6"/>
      <c r="AW259" s="6"/>
      <c r="BD259" s="6"/>
      <c r="BE259" s="6"/>
    </row>
    <row r="260" ht="15.75" customHeight="1">
      <c r="O260" s="277"/>
      <c r="Q260" s="276"/>
      <c r="S260" s="277"/>
      <c r="T260" s="278"/>
      <c r="U260" s="277"/>
      <c r="AF260" s="6"/>
      <c r="AG260" s="6"/>
      <c r="AN260" s="6"/>
      <c r="AO260" s="6"/>
      <c r="AV260" s="6"/>
      <c r="AW260" s="6"/>
      <c r="BD260" s="6"/>
      <c r="BE260" s="6"/>
    </row>
    <row r="261" ht="15.75" customHeight="1">
      <c r="O261" s="277"/>
      <c r="Q261" s="276"/>
      <c r="S261" s="277"/>
      <c r="T261" s="278"/>
      <c r="U261" s="277"/>
      <c r="AF261" s="6"/>
      <c r="AG261" s="6"/>
      <c r="AN261" s="6"/>
      <c r="AO261" s="6"/>
      <c r="AV261" s="6"/>
      <c r="AW261" s="6"/>
      <c r="BD261" s="6"/>
      <c r="BE261" s="6"/>
    </row>
    <row r="262" ht="15.75" customHeight="1">
      <c r="O262" s="277"/>
      <c r="Q262" s="276"/>
      <c r="S262" s="277"/>
      <c r="T262" s="278"/>
      <c r="U262" s="277"/>
      <c r="AF262" s="6"/>
      <c r="AG262" s="6"/>
      <c r="AN262" s="6"/>
      <c r="AO262" s="6"/>
      <c r="AV262" s="6"/>
      <c r="AW262" s="6"/>
      <c r="BD262" s="6"/>
      <c r="BE262" s="6"/>
    </row>
    <row r="263" ht="15.75" customHeight="1">
      <c r="O263" s="277"/>
      <c r="Q263" s="276"/>
      <c r="S263" s="277"/>
      <c r="T263" s="278"/>
      <c r="U263" s="277"/>
      <c r="AF263" s="6"/>
      <c r="AG263" s="6"/>
      <c r="AN263" s="6"/>
      <c r="AO263" s="6"/>
      <c r="AV263" s="6"/>
      <c r="AW263" s="6"/>
      <c r="BD263" s="6"/>
      <c r="BE263" s="6"/>
    </row>
    <row r="264" ht="15.75" customHeight="1">
      <c r="O264" s="277"/>
      <c r="Q264" s="276"/>
      <c r="S264" s="277"/>
      <c r="T264" s="278"/>
      <c r="U264" s="277"/>
      <c r="AF264" s="6"/>
      <c r="AG264" s="6"/>
      <c r="AN264" s="6"/>
      <c r="AO264" s="6"/>
      <c r="AV264" s="6"/>
      <c r="AW264" s="6"/>
      <c r="BD264" s="6"/>
      <c r="BE264" s="6"/>
    </row>
    <row r="265" ht="15.75" customHeight="1">
      <c r="O265" s="277"/>
      <c r="Q265" s="276"/>
      <c r="S265" s="277"/>
      <c r="T265" s="278"/>
      <c r="U265" s="277"/>
      <c r="AF265" s="6"/>
      <c r="AG265" s="6"/>
      <c r="AN265" s="6"/>
      <c r="AO265" s="6"/>
      <c r="AV265" s="6"/>
      <c r="AW265" s="6"/>
      <c r="BD265" s="6"/>
      <c r="BE265" s="6"/>
    </row>
    <row r="266" ht="15.75" customHeight="1">
      <c r="O266" s="277"/>
      <c r="Q266" s="276"/>
      <c r="S266" s="277"/>
      <c r="T266" s="278"/>
      <c r="U266" s="277"/>
      <c r="AF266" s="6"/>
      <c r="AG266" s="6"/>
      <c r="AN266" s="6"/>
      <c r="AO266" s="6"/>
      <c r="AV266" s="6"/>
      <c r="AW266" s="6"/>
      <c r="BD266" s="6"/>
      <c r="BE266" s="6"/>
    </row>
    <row r="267" ht="15.75" customHeight="1">
      <c r="O267" s="277"/>
      <c r="Q267" s="276"/>
      <c r="S267" s="277"/>
      <c r="T267" s="278"/>
      <c r="U267" s="277"/>
      <c r="AF267" s="6"/>
      <c r="AG267" s="6"/>
      <c r="AN267" s="6"/>
      <c r="AO267" s="6"/>
      <c r="AV267" s="6"/>
      <c r="AW267" s="6"/>
      <c r="BD267" s="6"/>
      <c r="BE267" s="6"/>
    </row>
    <row r="268" ht="15.75" customHeight="1">
      <c r="O268" s="277"/>
      <c r="Q268" s="276"/>
      <c r="S268" s="277"/>
      <c r="T268" s="278"/>
      <c r="U268" s="277"/>
      <c r="AF268" s="6"/>
      <c r="AG268" s="6"/>
      <c r="AN268" s="6"/>
      <c r="AO268" s="6"/>
      <c r="AV268" s="6"/>
      <c r="AW268" s="6"/>
      <c r="BD268" s="6"/>
      <c r="BE268" s="6"/>
    </row>
    <row r="269" ht="15.75" customHeight="1">
      <c r="O269" s="277"/>
      <c r="Q269" s="276"/>
      <c r="S269" s="277"/>
      <c r="T269" s="278"/>
      <c r="U269" s="277"/>
      <c r="AF269" s="6"/>
      <c r="AG269" s="6"/>
      <c r="AN269" s="6"/>
      <c r="AO269" s="6"/>
      <c r="AV269" s="6"/>
      <c r="AW269" s="6"/>
      <c r="BD269" s="6"/>
      <c r="BE269" s="6"/>
    </row>
    <row r="270" ht="15.75" customHeight="1">
      <c r="O270" s="277"/>
      <c r="Q270" s="276"/>
      <c r="S270" s="277"/>
      <c r="T270" s="278"/>
      <c r="U270" s="277"/>
      <c r="AF270" s="6"/>
      <c r="AG270" s="6"/>
      <c r="AN270" s="6"/>
      <c r="AO270" s="6"/>
      <c r="AV270" s="6"/>
      <c r="AW270" s="6"/>
      <c r="BD270" s="6"/>
      <c r="BE270" s="6"/>
    </row>
    <row r="271" ht="15.75" customHeight="1">
      <c r="O271" s="277"/>
      <c r="Q271" s="276"/>
      <c r="S271" s="277"/>
      <c r="T271" s="278"/>
      <c r="U271" s="277"/>
      <c r="AF271" s="6"/>
      <c r="AG271" s="6"/>
      <c r="AN271" s="6"/>
      <c r="AO271" s="6"/>
      <c r="AV271" s="6"/>
      <c r="AW271" s="6"/>
      <c r="BD271" s="6"/>
      <c r="BE271" s="6"/>
    </row>
    <row r="272" ht="15.75" customHeight="1">
      <c r="O272" s="277"/>
      <c r="Q272" s="276"/>
      <c r="S272" s="277"/>
      <c r="T272" s="278"/>
      <c r="U272" s="277"/>
      <c r="AF272" s="6"/>
      <c r="AG272" s="6"/>
      <c r="AN272" s="6"/>
      <c r="AO272" s="6"/>
      <c r="AV272" s="6"/>
      <c r="AW272" s="6"/>
      <c r="BD272" s="6"/>
      <c r="BE272" s="6"/>
    </row>
    <row r="273" ht="15.75" customHeight="1">
      <c r="O273" s="277"/>
      <c r="Q273" s="276"/>
      <c r="S273" s="277"/>
      <c r="T273" s="278"/>
      <c r="U273" s="277"/>
      <c r="AF273" s="6"/>
      <c r="AG273" s="6"/>
      <c r="AN273" s="6"/>
      <c r="AO273" s="6"/>
      <c r="AV273" s="6"/>
      <c r="AW273" s="6"/>
      <c r="BD273" s="6"/>
      <c r="BE273" s="6"/>
    </row>
    <row r="274" ht="15.75" customHeight="1">
      <c r="O274" s="277"/>
      <c r="Q274" s="276"/>
      <c r="S274" s="277"/>
      <c r="T274" s="278"/>
      <c r="U274" s="277"/>
      <c r="AF274" s="6"/>
      <c r="AG274" s="6"/>
      <c r="AN274" s="6"/>
      <c r="AO274" s="6"/>
      <c r="AV274" s="6"/>
      <c r="AW274" s="6"/>
      <c r="BD274" s="6"/>
      <c r="BE274" s="6"/>
    </row>
    <row r="275" ht="15.75" customHeight="1">
      <c r="O275" s="277"/>
      <c r="Q275" s="276"/>
      <c r="S275" s="277"/>
      <c r="T275" s="278"/>
      <c r="U275" s="277"/>
      <c r="AF275" s="6"/>
      <c r="AG275" s="6"/>
      <c r="AN275" s="6"/>
      <c r="AO275" s="6"/>
      <c r="AV275" s="6"/>
      <c r="AW275" s="6"/>
      <c r="BD275" s="6"/>
      <c r="BE275" s="6"/>
    </row>
    <row r="276" ht="15.75" customHeight="1">
      <c r="O276" s="277"/>
      <c r="Q276" s="276"/>
      <c r="S276" s="277"/>
      <c r="T276" s="278"/>
      <c r="U276" s="277"/>
      <c r="AF276" s="6"/>
      <c r="AG276" s="6"/>
      <c r="AN276" s="6"/>
      <c r="AO276" s="6"/>
      <c r="AV276" s="6"/>
      <c r="AW276" s="6"/>
      <c r="BD276" s="6"/>
      <c r="BE276" s="6"/>
    </row>
    <row r="277" ht="15.75" customHeight="1">
      <c r="O277" s="277"/>
      <c r="Q277" s="276"/>
      <c r="S277" s="277"/>
      <c r="T277" s="278"/>
      <c r="U277" s="277"/>
      <c r="AF277" s="6"/>
      <c r="AG277" s="6"/>
      <c r="AN277" s="6"/>
      <c r="AO277" s="6"/>
      <c r="AV277" s="6"/>
      <c r="AW277" s="6"/>
      <c r="BD277" s="6"/>
      <c r="BE277" s="6"/>
    </row>
    <row r="278" ht="15.75" customHeight="1">
      <c r="O278" s="277"/>
      <c r="Q278" s="276"/>
      <c r="S278" s="277"/>
      <c r="T278" s="278"/>
      <c r="U278" s="277"/>
      <c r="AF278" s="6"/>
      <c r="AG278" s="6"/>
      <c r="AN278" s="6"/>
      <c r="AO278" s="6"/>
      <c r="AV278" s="6"/>
      <c r="AW278" s="6"/>
      <c r="BD278" s="6"/>
      <c r="BE278" s="6"/>
    </row>
    <row r="279" ht="15.75" customHeight="1">
      <c r="O279" s="277"/>
      <c r="Q279" s="276"/>
      <c r="S279" s="277"/>
      <c r="T279" s="278"/>
      <c r="U279" s="277"/>
      <c r="AF279" s="6"/>
      <c r="AG279" s="6"/>
      <c r="AN279" s="6"/>
      <c r="AO279" s="6"/>
      <c r="AV279" s="6"/>
      <c r="AW279" s="6"/>
      <c r="BD279" s="6"/>
      <c r="BE279" s="6"/>
    </row>
    <row r="280" ht="15.75" customHeight="1">
      <c r="O280" s="277"/>
      <c r="Q280" s="276"/>
      <c r="S280" s="277"/>
      <c r="T280" s="278"/>
      <c r="U280" s="277"/>
      <c r="AF280" s="6"/>
      <c r="AG280" s="6"/>
      <c r="AN280" s="6"/>
      <c r="AO280" s="6"/>
      <c r="AV280" s="6"/>
      <c r="AW280" s="6"/>
      <c r="BD280" s="6"/>
      <c r="BE280" s="6"/>
    </row>
    <row r="281" ht="15.75" customHeight="1">
      <c r="O281" s="277"/>
      <c r="Q281" s="276"/>
      <c r="S281" s="277"/>
      <c r="T281" s="278"/>
      <c r="U281" s="277"/>
      <c r="AF281" s="6"/>
      <c r="AG281" s="6"/>
      <c r="AN281" s="6"/>
      <c r="AO281" s="6"/>
      <c r="AV281" s="6"/>
      <c r="AW281" s="6"/>
      <c r="BD281" s="6"/>
      <c r="BE281" s="6"/>
    </row>
    <row r="282" ht="15.75" customHeight="1">
      <c r="O282" s="277"/>
      <c r="Q282" s="276"/>
      <c r="S282" s="277"/>
      <c r="T282" s="278"/>
      <c r="U282" s="277"/>
      <c r="AF282" s="6"/>
      <c r="AG282" s="6"/>
      <c r="AN282" s="6"/>
      <c r="AO282" s="6"/>
      <c r="AV282" s="6"/>
      <c r="AW282" s="6"/>
      <c r="BD282" s="6"/>
      <c r="BE282" s="6"/>
    </row>
    <row r="283" ht="15.75" customHeight="1">
      <c r="O283" s="277"/>
      <c r="Q283" s="276"/>
      <c r="S283" s="277"/>
      <c r="T283" s="278"/>
      <c r="U283" s="277"/>
      <c r="AF283" s="6"/>
      <c r="AG283" s="6"/>
      <c r="AN283" s="6"/>
      <c r="AO283" s="6"/>
      <c r="AV283" s="6"/>
      <c r="AW283" s="6"/>
      <c r="BD283" s="6"/>
      <c r="BE283" s="6"/>
    </row>
    <row r="284" ht="15.75" customHeight="1">
      <c r="O284" s="277"/>
      <c r="Q284" s="276"/>
      <c r="S284" s="277"/>
      <c r="T284" s="278"/>
      <c r="U284" s="277"/>
      <c r="AF284" s="6"/>
      <c r="AG284" s="6"/>
      <c r="AN284" s="6"/>
      <c r="AO284" s="6"/>
      <c r="AV284" s="6"/>
      <c r="AW284" s="6"/>
      <c r="BD284" s="6"/>
      <c r="BE284" s="6"/>
    </row>
    <row r="285" ht="15.75" customHeight="1">
      <c r="O285" s="277"/>
      <c r="Q285" s="276"/>
      <c r="S285" s="277"/>
      <c r="T285" s="278"/>
      <c r="U285" s="277"/>
      <c r="AF285" s="6"/>
      <c r="AG285" s="6"/>
      <c r="AN285" s="6"/>
      <c r="AO285" s="6"/>
      <c r="AV285" s="6"/>
      <c r="AW285" s="6"/>
      <c r="BD285" s="6"/>
      <c r="BE285" s="6"/>
    </row>
    <row r="286" ht="15.75" customHeight="1">
      <c r="O286" s="277"/>
      <c r="Q286" s="276"/>
      <c r="S286" s="277"/>
      <c r="T286" s="278"/>
      <c r="U286" s="277"/>
      <c r="AF286" s="6"/>
      <c r="AG286" s="6"/>
      <c r="AN286" s="6"/>
      <c r="AO286" s="6"/>
      <c r="AV286" s="6"/>
      <c r="AW286" s="6"/>
      <c r="BD286" s="6"/>
      <c r="BE286" s="6"/>
    </row>
    <row r="287" ht="15.75" customHeight="1">
      <c r="O287" s="277"/>
      <c r="Q287" s="276"/>
      <c r="S287" s="277"/>
      <c r="T287" s="278"/>
      <c r="U287" s="277"/>
      <c r="AF287" s="6"/>
      <c r="AG287" s="6"/>
      <c r="AN287" s="6"/>
      <c r="AO287" s="6"/>
      <c r="AV287" s="6"/>
      <c r="AW287" s="6"/>
      <c r="BD287" s="6"/>
      <c r="BE287" s="6"/>
    </row>
    <row r="288" ht="15.75" customHeight="1">
      <c r="O288" s="277"/>
      <c r="Q288" s="276"/>
      <c r="S288" s="277"/>
      <c r="T288" s="278"/>
      <c r="U288" s="277"/>
      <c r="AF288" s="6"/>
      <c r="AG288" s="6"/>
      <c r="AN288" s="6"/>
      <c r="AO288" s="6"/>
      <c r="AV288" s="6"/>
      <c r="AW288" s="6"/>
      <c r="BD288" s="6"/>
      <c r="BE288" s="6"/>
    </row>
    <row r="289" ht="15.75" customHeight="1">
      <c r="S289" s="277"/>
      <c r="U289" s="277"/>
      <c r="AF289" s="6"/>
      <c r="AG289" s="6"/>
      <c r="AN289" s="6"/>
      <c r="AO289" s="6"/>
      <c r="AV289" s="6"/>
      <c r="AW289" s="6"/>
      <c r="BD289" s="6"/>
      <c r="BE289" s="6"/>
    </row>
    <row r="290" ht="15.75" customHeight="1">
      <c r="S290" s="277"/>
      <c r="U290" s="277"/>
      <c r="AF290" s="6"/>
      <c r="AG290" s="6"/>
      <c r="AN290" s="6"/>
      <c r="AO290" s="6"/>
      <c r="AV290" s="6"/>
      <c r="AW290" s="6"/>
      <c r="BD290" s="6"/>
      <c r="BE290" s="6"/>
    </row>
    <row r="291" ht="15.75" customHeight="1">
      <c r="S291" s="277"/>
      <c r="U291" s="277"/>
      <c r="AF291" s="6"/>
      <c r="AG291" s="6"/>
      <c r="AN291" s="6"/>
      <c r="AO291" s="6"/>
      <c r="AV291" s="6"/>
      <c r="AW291" s="6"/>
      <c r="BD291" s="6"/>
      <c r="BE291" s="6"/>
    </row>
    <row r="292" ht="15.75" customHeight="1">
      <c r="S292" s="277"/>
      <c r="U292" s="277"/>
      <c r="AF292" s="6"/>
      <c r="AG292" s="6"/>
      <c r="AN292" s="6"/>
      <c r="AO292" s="6"/>
      <c r="AV292" s="6"/>
      <c r="AW292" s="6"/>
      <c r="BD292" s="6"/>
      <c r="BE292" s="6"/>
    </row>
    <row r="293" ht="15.75" customHeight="1">
      <c r="S293" s="277"/>
      <c r="U293" s="277"/>
      <c r="AF293" s="6"/>
      <c r="AG293" s="6"/>
      <c r="AN293" s="6"/>
      <c r="AO293" s="6"/>
      <c r="AV293" s="6"/>
      <c r="AW293" s="6"/>
      <c r="BD293" s="6"/>
      <c r="BE293" s="6"/>
    </row>
    <row r="294" ht="15.75" customHeight="1">
      <c r="S294" s="277"/>
      <c r="U294" s="277"/>
      <c r="AF294" s="6"/>
      <c r="AG294" s="6"/>
      <c r="AN294" s="6"/>
      <c r="AO294" s="6"/>
      <c r="AV294" s="6"/>
      <c r="AW294" s="6"/>
      <c r="BD294" s="6"/>
      <c r="BE294" s="6"/>
    </row>
    <row r="295" ht="15.75" customHeight="1">
      <c r="S295" s="277"/>
      <c r="U295" s="277"/>
      <c r="AF295" s="6"/>
      <c r="AG295" s="6"/>
      <c r="AN295" s="6"/>
      <c r="AO295" s="6"/>
      <c r="AV295" s="6"/>
      <c r="AW295" s="6"/>
      <c r="BD295" s="6"/>
      <c r="BE295" s="6"/>
    </row>
    <row r="296" ht="15.75" customHeight="1">
      <c r="S296" s="277"/>
      <c r="U296" s="277"/>
      <c r="AF296" s="6"/>
      <c r="AG296" s="6"/>
      <c r="AN296" s="6"/>
      <c r="AO296" s="6"/>
      <c r="AV296" s="6"/>
      <c r="AW296" s="6"/>
      <c r="BD296" s="6"/>
      <c r="BE296" s="6"/>
    </row>
    <row r="297" ht="15.75" customHeight="1">
      <c r="S297" s="277"/>
      <c r="U297" s="277"/>
      <c r="AF297" s="6"/>
      <c r="AG297" s="6"/>
      <c r="AN297" s="6"/>
      <c r="AO297" s="6"/>
      <c r="AV297" s="6"/>
      <c r="AW297" s="6"/>
      <c r="BD297" s="6"/>
      <c r="BE297" s="6"/>
    </row>
    <row r="298" ht="15.75" customHeight="1">
      <c r="S298" s="277"/>
      <c r="U298" s="277"/>
      <c r="AF298" s="6"/>
      <c r="AG298" s="6"/>
      <c r="AN298" s="6"/>
      <c r="AO298" s="6"/>
      <c r="AV298" s="6"/>
      <c r="AW298" s="6"/>
      <c r="BD298" s="6"/>
      <c r="BE298" s="6"/>
    </row>
    <row r="299" ht="15.75" customHeight="1">
      <c r="S299" s="277"/>
      <c r="U299" s="277"/>
      <c r="AF299" s="6"/>
      <c r="AG299" s="6"/>
      <c r="AN299" s="6"/>
      <c r="AO299" s="6"/>
      <c r="AV299" s="6"/>
      <c r="AW299" s="6"/>
      <c r="BD299" s="6"/>
      <c r="BE299" s="6"/>
    </row>
    <row r="300" ht="15.75" customHeight="1">
      <c r="S300" s="277"/>
      <c r="U300" s="277"/>
      <c r="AF300" s="6"/>
      <c r="AG300" s="6"/>
      <c r="AN300" s="6"/>
      <c r="AO300" s="6"/>
      <c r="AV300" s="6"/>
      <c r="AW300" s="6"/>
      <c r="BD300" s="6"/>
      <c r="BE300" s="6"/>
    </row>
    <row r="301" ht="15.75" customHeight="1">
      <c r="S301" s="277"/>
      <c r="U301" s="277"/>
      <c r="AF301" s="6"/>
      <c r="AG301" s="6"/>
      <c r="AN301" s="6"/>
      <c r="AO301" s="6"/>
      <c r="AV301" s="6"/>
      <c r="AW301" s="6"/>
      <c r="BD301" s="6"/>
      <c r="BE301" s="6"/>
    </row>
    <row r="302" ht="15.75" customHeight="1">
      <c r="S302" s="277"/>
      <c r="U302" s="277"/>
      <c r="AF302" s="6"/>
      <c r="AG302" s="6"/>
      <c r="AN302" s="6"/>
      <c r="AO302" s="6"/>
      <c r="AV302" s="6"/>
      <c r="AW302" s="6"/>
      <c r="BD302" s="6"/>
      <c r="BE302" s="6"/>
    </row>
    <row r="303" ht="15.75" customHeight="1">
      <c r="S303" s="277"/>
      <c r="U303" s="277"/>
      <c r="AF303" s="6"/>
      <c r="AG303" s="6"/>
      <c r="AN303" s="6"/>
      <c r="AO303" s="6"/>
      <c r="AV303" s="6"/>
      <c r="AW303" s="6"/>
      <c r="BD303" s="6"/>
      <c r="BE303" s="6"/>
    </row>
    <row r="304" ht="15.75" customHeight="1">
      <c r="S304" s="277"/>
      <c r="U304" s="277"/>
      <c r="AF304" s="6"/>
      <c r="AG304" s="6"/>
      <c r="AN304" s="6"/>
      <c r="AO304" s="6"/>
      <c r="AV304" s="6"/>
      <c r="AW304" s="6"/>
      <c r="BD304" s="6"/>
      <c r="BE304" s="6"/>
    </row>
    <row r="305" ht="15.75" customHeight="1">
      <c r="S305" s="277"/>
      <c r="U305" s="277"/>
      <c r="AF305" s="6"/>
      <c r="AG305" s="6"/>
      <c r="AN305" s="6"/>
      <c r="AO305" s="6"/>
      <c r="AV305" s="6"/>
      <c r="AW305" s="6"/>
      <c r="BD305" s="6"/>
      <c r="BE305" s="6"/>
    </row>
    <row r="306" ht="15.75" customHeight="1">
      <c r="S306" s="277"/>
      <c r="U306" s="277"/>
      <c r="AF306" s="6"/>
      <c r="AG306" s="6"/>
      <c r="AN306" s="6"/>
      <c r="AO306" s="6"/>
      <c r="AV306" s="6"/>
      <c r="AW306" s="6"/>
      <c r="BD306" s="6"/>
      <c r="BE306" s="6"/>
    </row>
    <row r="307" ht="15.75" customHeight="1">
      <c r="S307" s="277"/>
      <c r="U307" s="277"/>
      <c r="AF307" s="6"/>
      <c r="AG307" s="6"/>
      <c r="AN307" s="6"/>
      <c r="AO307" s="6"/>
      <c r="AV307" s="6"/>
      <c r="AW307" s="6"/>
      <c r="BD307" s="6"/>
      <c r="BE307" s="6"/>
    </row>
    <row r="308" ht="15.75" customHeight="1">
      <c r="S308" s="277"/>
      <c r="U308" s="277"/>
      <c r="AF308" s="6"/>
      <c r="AG308" s="6"/>
      <c r="AN308" s="6"/>
      <c r="AO308" s="6"/>
      <c r="AV308" s="6"/>
      <c r="AW308" s="6"/>
      <c r="BD308" s="6"/>
      <c r="BE308" s="6"/>
    </row>
    <row r="309" ht="15.75" customHeight="1">
      <c r="S309" s="277"/>
      <c r="U309" s="277"/>
      <c r="AF309" s="6"/>
      <c r="AG309" s="6"/>
      <c r="AN309" s="6"/>
      <c r="AO309" s="6"/>
      <c r="AV309" s="6"/>
      <c r="AW309" s="6"/>
      <c r="BD309" s="6"/>
      <c r="BE309" s="6"/>
    </row>
    <row r="310" ht="15.75" customHeight="1">
      <c r="S310" s="277"/>
      <c r="U310" s="277"/>
      <c r="AF310" s="6"/>
      <c r="AG310" s="6"/>
      <c r="AN310" s="6"/>
      <c r="AO310" s="6"/>
      <c r="AV310" s="6"/>
      <c r="AW310" s="6"/>
      <c r="BD310" s="6"/>
      <c r="BE310" s="6"/>
    </row>
    <row r="311" ht="15.75" customHeight="1">
      <c r="S311" s="277"/>
      <c r="U311" s="277"/>
      <c r="AF311" s="6"/>
      <c r="AG311" s="6"/>
      <c r="AN311" s="6"/>
      <c r="AO311" s="6"/>
      <c r="AV311" s="6"/>
      <c r="AW311" s="6"/>
      <c r="BD311" s="6"/>
      <c r="BE311" s="6"/>
    </row>
    <row r="312" ht="15.75" customHeight="1">
      <c r="S312" s="277"/>
      <c r="U312" s="277"/>
      <c r="AF312" s="6"/>
      <c r="AG312" s="6"/>
      <c r="AN312" s="6"/>
      <c r="AO312" s="6"/>
      <c r="AV312" s="6"/>
      <c r="AW312" s="6"/>
      <c r="BD312" s="6"/>
      <c r="BE312" s="6"/>
    </row>
    <row r="313" ht="15.75" customHeight="1">
      <c r="S313" s="277"/>
      <c r="U313" s="277"/>
      <c r="AF313" s="6"/>
      <c r="AG313" s="6"/>
      <c r="AN313" s="6"/>
      <c r="AO313" s="6"/>
      <c r="AV313" s="6"/>
      <c r="AW313" s="6"/>
      <c r="BD313" s="6"/>
      <c r="BE313" s="6"/>
    </row>
    <row r="314" ht="15.75" customHeight="1">
      <c r="S314" s="277"/>
      <c r="U314" s="277"/>
      <c r="AF314" s="6"/>
      <c r="AG314" s="6"/>
      <c r="AN314" s="6"/>
      <c r="AO314" s="6"/>
      <c r="AV314" s="6"/>
      <c r="AW314" s="6"/>
      <c r="BD314" s="6"/>
      <c r="BE314" s="6"/>
    </row>
    <row r="315" ht="15.75" customHeight="1">
      <c r="S315" s="277"/>
      <c r="U315" s="277"/>
      <c r="AF315" s="6"/>
      <c r="AG315" s="6"/>
      <c r="AN315" s="6"/>
      <c r="AO315" s="6"/>
      <c r="AV315" s="6"/>
      <c r="AW315" s="6"/>
      <c r="BD315" s="6"/>
      <c r="BE315" s="6"/>
    </row>
    <row r="316" ht="15.75" customHeight="1">
      <c r="S316" s="277"/>
      <c r="U316" s="277"/>
      <c r="AF316" s="6"/>
      <c r="AG316" s="6"/>
      <c r="AN316" s="6"/>
      <c r="AO316" s="6"/>
      <c r="AV316" s="6"/>
      <c r="AW316" s="6"/>
      <c r="BD316" s="6"/>
      <c r="BE316" s="6"/>
    </row>
    <row r="317" ht="15.75" customHeight="1">
      <c r="S317" s="277"/>
      <c r="U317" s="277"/>
      <c r="AF317" s="6"/>
      <c r="AG317" s="6"/>
      <c r="AN317" s="6"/>
      <c r="AO317" s="6"/>
      <c r="AV317" s="6"/>
      <c r="AW317" s="6"/>
      <c r="BD317" s="6"/>
      <c r="BE317" s="6"/>
    </row>
    <row r="318" ht="15.75" customHeight="1">
      <c r="S318" s="277"/>
      <c r="U318" s="277"/>
      <c r="AF318" s="6"/>
      <c r="AG318" s="6"/>
      <c r="AN318" s="6"/>
      <c r="AO318" s="6"/>
      <c r="AV318" s="6"/>
      <c r="AW318" s="6"/>
      <c r="BD318" s="6"/>
      <c r="BE318" s="6"/>
    </row>
    <row r="319" ht="15.75" customHeight="1">
      <c r="S319" s="277"/>
      <c r="U319" s="277"/>
      <c r="AF319" s="6"/>
      <c r="AG319" s="6"/>
      <c r="AN319" s="6"/>
      <c r="AO319" s="6"/>
      <c r="AV319" s="6"/>
      <c r="AW319" s="6"/>
      <c r="BD319" s="6"/>
      <c r="BE319" s="6"/>
    </row>
    <row r="320" ht="15.75" customHeight="1">
      <c r="S320" s="277"/>
      <c r="U320" s="277"/>
      <c r="AF320" s="6"/>
      <c r="AG320" s="6"/>
      <c r="AN320" s="6"/>
      <c r="AO320" s="6"/>
      <c r="AV320" s="6"/>
      <c r="AW320" s="6"/>
      <c r="BD320" s="6"/>
      <c r="BE320" s="6"/>
    </row>
    <row r="321" ht="15.75" customHeight="1">
      <c r="S321" s="277"/>
      <c r="U321" s="277"/>
      <c r="AF321" s="6"/>
      <c r="AG321" s="6"/>
      <c r="AN321" s="6"/>
      <c r="AO321" s="6"/>
      <c r="AV321" s="6"/>
      <c r="AW321" s="6"/>
      <c r="BD321" s="6"/>
      <c r="BE321" s="6"/>
    </row>
    <row r="322" ht="15.75" customHeight="1">
      <c r="S322" s="277"/>
      <c r="U322" s="277"/>
      <c r="AF322" s="6"/>
      <c r="AG322" s="6"/>
      <c r="AN322" s="6"/>
      <c r="AO322" s="6"/>
      <c r="AV322" s="6"/>
      <c r="AW322" s="6"/>
      <c r="BD322" s="6"/>
      <c r="BE322" s="6"/>
    </row>
    <row r="323" ht="15.75" customHeight="1">
      <c r="S323" s="277"/>
      <c r="U323" s="277"/>
      <c r="AF323" s="6"/>
      <c r="AG323" s="6"/>
      <c r="AN323" s="6"/>
      <c r="AO323" s="6"/>
      <c r="AV323" s="6"/>
      <c r="AW323" s="6"/>
      <c r="BD323" s="6"/>
      <c r="BE323" s="6"/>
    </row>
    <row r="324" ht="15.75" customHeight="1">
      <c r="S324" s="277"/>
      <c r="U324" s="277"/>
      <c r="AF324" s="6"/>
      <c r="AG324" s="6"/>
      <c r="AN324" s="6"/>
      <c r="AO324" s="6"/>
      <c r="AV324" s="6"/>
      <c r="AW324" s="6"/>
      <c r="BD324" s="6"/>
      <c r="BE324" s="6"/>
    </row>
    <row r="325" ht="15.75" customHeight="1">
      <c r="S325" s="277"/>
      <c r="U325" s="277"/>
      <c r="AF325" s="6"/>
      <c r="AG325" s="6"/>
      <c r="AN325" s="6"/>
      <c r="AO325" s="6"/>
      <c r="AV325" s="6"/>
      <c r="AW325" s="6"/>
      <c r="BD325" s="6"/>
      <c r="BE325" s="6"/>
    </row>
    <row r="326" ht="15.75" customHeight="1">
      <c r="S326" s="277"/>
      <c r="U326" s="277"/>
      <c r="AF326" s="6"/>
      <c r="AG326" s="6"/>
      <c r="AN326" s="6"/>
      <c r="AO326" s="6"/>
      <c r="AV326" s="6"/>
      <c r="AW326" s="6"/>
      <c r="BD326" s="6"/>
      <c r="BE326" s="6"/>
    </row>
    <row r="327" ht="15.75" customHeight="1">
      <c r="S327" s="277"/>
      <c r="U327" s="277"/>
      <c r="AF327" s="6"/>
      <c r="AG327" s="6"/>
      <c r="AN327" s="6"/>
      <c r="AO327" s="6"/>
      <c r="AV327" s="6"/>
      <c r="AW327" s="6"/>
      <c r="BD327" s="6"/>
      <c r="BE327" s="6"/>
    </row>
    <row r="328" ht="15.75" customHeight="1">
      <c r="S328" s="277"/>
      <c r="U328" s="277"/>
      <c r="AF328" s="6"/>
      <c r="AG328" s="6"/>
      <c r="AN328" s="6"/>
      <c r="AO328" s="6"/>
      <c r="AV328" s="6"/>
      <c r="AW328" s="6"/>
      <c r="BD328" s="6"/>
      <c r="BE328" s="6"/>
    </row>
    <row r="329" ht="15.75" customHeight="1">
      <c r="S329" s="277"/>
      <c r="U329" s="277"/>
      <c r="AF329" s="6"/>
      <c r="AG329" s="6"/>
      <c r="AN329" s="6"/>
      <c r="AO329" s="6"/>
      <c r="AV329" s="6"/>
      <c r="AW329" s="6"/>
      <c r="BD329" s="6"/>
      <c r="BE329" s="6"/>
    </row>
    <row r="330" ht="15.75" customHeight="1">
      <c r="S330" s="277"/>
      <c r="U330" s="277"/>
      <c r="AF330" s="6"/>
      <c r="AG330" s="6"/>
      <c r="AN330" s="6"/>
      <c r="AO330" s="6"/>
      <c r="AV330" s="6"/>
      <c r="AW330" s="6"/>
      <c r="BD330" s="6"/>
      <c r="BE330" s="6"/>
    </row>
    <row r="331" ht="15.75" customHeight="1">
      <c r="S331" s="277"/>
      <c r="U331" s="277"/>
      <c r="AF331" s="6"/>
      <c r="AG331" s="6"/>
      <c r="AN331" s="6"/>
      <c r="AO331" s="6"/>
      <c r="AV331" s="6"/>
      <c r="AW331" s="6"/>
      <c r="BD331" s="6"/>
      <c r="BE331" s="6"/>
    </row>
    <row r="332" ht="15.75" customHeight="1">
      <c r="S332" s="277"/>
      <c r="U332" s="277"/>
      <c r="AF332" s="6"/>
      <c r="AG332" s="6"/>
      <c r="AN332" s="6"/>
      <c r="AO332" s="6"/>
      <c r="AV332" s="6"/>
      <c r="AW332" s="6"/>
      <c r="BD332" s="6"/>
      <c r="BE332" s="6"/>
    </row>
    <row r="333" ht="15.75" customHeight="1">
      <c r="S333" s="277"/>
      <c r="U333" s="277"/>
      <c r="AF333" s="6"/>
      <c r="AG333" s="6"/>
      <c r="AN333" s="6"/>
      <c r="AO333" s="6"/>
      <c r="AV333" s="6"/>
      <c r="AW333" s="6"/>
      <c r="BD333" s="6"/>
      <c r="BE333" s="6"/>
    </row>
    <row r="334" ht="15.75" customHeight="1">
      <c r="S334" s="277"/>
      <c r="U334" s="277"/>
      <c r="AF334" s="6"/>
      <c r="AG334" s="6"/>
      <c r="AN334" s="6"/>
      <c r="AO334" s="6"/>
      <c r="AV334" s="6"/>
      <c r="AW334" s="6"/>
      <c r="BD334" s="6"/>
      <c r="BE334" s="6"/>
    </row>
    <row r="335" ht="15.75" customHeight="1">
      <c r="S335" s="277"/>
      <c r="U335" s="277"/>
      <c r="AF335" s="6"/>
      <c r="AG335" s="6"/>
      <c r="AN335" s="6"/>
      <c r="AO335" s="6"/>
      <c r="AV335" s="6"/>
      <c r="AW335" s="6"/>
      <c r="BD335" s="6"/>
      <c r="BE335" s="6"/>
    </row>
    <row r="336" ht="15.75" customHeight="1">
      <c r="S336" s="277"/>
      <c r="U336" s="277"/>
      <c r="AF336" s="6"/>
      <c r="AG336" s="6"/>
      <c r="AN336" s="6"/>
      <c r="AO336" s="6"/>
      <c r="AV336" s="6"/>
      <c r="AW336" s="6"/>
      <c r="BD336" s="6"/>
      <c r="BE336" s="6"/>
    </row>
    <row r="337" ht="15.75" customHeight="1">
      <c r="S337" s="277"/>
      <c r="U337" s="277"/>
      <c r="AF337" s="6"/>
      <c r="AG337" s="6"/>
      <c r="AN337" s="6"/>
      <c r="AO337" s="6"/>
      <c r="AV337" s="6"/>
      <c r="AW337" s="6"/>
      <c r="BD337" s="6"/>
      <c r="BE337" s="6"/>
    </row>
    <row r="338" ht="15.75" customHeight="1">
      <c r="S338" s="277"/>
      <c r="U338" s="277"/>
      <c r="AF338" s="6"/>
      <c r="AG338" s="6"/>
      <c r="AN338" s="6"/>
      <c r="AO338" s="6"/>
      <c r="AV338" s="6"/>
      <c r="AW338" s="6"/>
      <c r="BD338" s="6"/>
      <c r="BE338" s="6"/>
    </row>
    <row r="339" ht="15.75" customHeight="1">
      <c r="S339" s="277"/>
      <c r="U339" s="277"/>
      <c r="AF339" s="6"/>
      <c r="AG339" s="6"/>
      <c r="AN339" s="6"/>
      <c r="AO339" s="6"/>
      <c r="AV339" s="6"/>
      <c r="AW339" s="6"/>
      <c r="BD339" s="6"/>
      <c r="BE339" s="6"/>
    </row>
    <row r="340" ht="15.75" customHeight="1">
      <c r="S340" s="277"/>
      <c r="U340" s="277"/>
      <c r="AF340" s="6"/>
      <c r="AG340" s="6"/>
      <c r="AN340" s="6"/>
      <c r="AO340" s="6"/>
      <c r="AV340" s="6"/>
      <c r="AW340" s="6"/>
      <c r="BD340" s="6"/>
      <c r="BE340" s="6"/>
    </row>
    <row r="341" ht="15.75" customHeight="1">
      <c r="S341" s="277"/>
      <c r="U341" s="277"/>
      <c r="AF341" s="6"/>
      <c r="AG341" s="6"/>
      <c r="AN341" s="6"/>
      <c r="AO341" s="6"/>
      <c r="AV341" s="6"/>
      <c r="AW341" s="6"/>
      <c r="BD341" s="6"/>
      <c r="BE341" s="6"/>
    </row>
    <row r="342" ht="15.75" customHeight="1">
      <c r="S342" s="277"/>
      <c r="U342" s="277"/>
      <c r="AF342" s="6"/>
      <c r="AG342" s="6"/>
      <c r="AN342" s="6"/>
      <c r="AO342" s="6"/>
      <c r="AV342" s="6"/>
      <c r="AW342" s="6"/>
      <c r="BD342" s="6"/>
      <c r="BE342" s="6"/>
    </row>
    <row r="343" ht="15.75" customHeight="1">
      <c r="S343" s="277"/>
      <c r="U343" s="277"/>
      <c r="AF343" s="6"/>
      <c r="AG343" s="6"/>
      <c r="AN343" s="6"/>
      <c r="AO343" s="6"/>
      <c r="AV343" s="6"/>
      <c r="AW343" s="6"/>
      <c r="BD343" s="6"/>
      <c r="BE343" s="6"/>
    </row>
    <row r="344" ht="15.75" customHeight="1">
      <c r="S344" s="277"/>
      <c r="U344" s="277"/>
      <c r="AF344" s="6"/>
      <c r="AG344" s="6"/>
      <c r="AN344" s="6"/>
      <c r="AO344" s="6"/>
      <c r="AV344" s="6"/>
      <c r="AW344" s="6"/>
      <c r="BD344" s="6"/>
      <c r="BE344" s="6"/>
    </row>
    <row r="345" ht="15.75" customHeight="1">
      <c r="S345" s="277"/>
      <c r="U345" s="277"/>
      <c r="AF345" s="6"/>
      <c r="AG345" s="6"/>
      <c r="AN345" s="6"/>
      <c r="AO345" s="6"/>
      <c r="AV345" s="6"/>
      <c r="AW345" s="6"/>
      <c r="BD345" s="6"/>
      <c r="BE345" s="6"/>
    </row>
    <row r="346" ht="15.75" customHeight="1">
      <c r="S346" s="277"/>
      <c r="U346" s="277"/>
      <c r="AF346" s="6"/>
      <c r="AG346" s="6"/>
      <c r="AN346" s="6"/>
      <c r="AO346" s="6"/>
      <c r="AV346" s="6"/>
      <c r="AW346" s="6"/>
      <c r="BD346" s="6"/>
      <c r="BE346" s="6"/>
    </row>
    <row r="347" ht="15.75" customHeight="1">
      <c r="S347" s="277"/>
      <c r="U347" s="277"/>
      <c r="AF347" s="6"/>
      <c r="AG347" s="6"/>
      <c r="AN347" s="6"/>
      <c r="AO347" s="6"/>
      <c r="AV347" s="6"/>
      <c r="AW347" s="6"/>
      <c r="BD347" s="6"/>
      <c r="BE347" s="6"/>
    </row>
    <row r="348" ht="15.75" customHeight="1">
      <c r="S348" s="277"/>
      <c r="U348" s="277"/>
      <c r="AF348" s="6"/>
      <c r="AG348" s="6"/>
      <c r="AN348" s="6"/>
      <c r="AO348" s="6"/>
      <c r="AV348" s="6"/>
      <c r="AW348" s="6"/>
      <c r="BD348" s="6"/>
      <c r="BE348" s="6"/>
    </row>
    <row r="349" ht="15.75" customHeight="1">
      <c r="S349" s="277"/>
      <c r="U349" s="277"/>
      <c r="AF349" s="6"/>
      <c r="AG349" s="6"/>
      <c r="AN349" s="6"/>
      <c r="AO349" s="6"/>
      <c r="AV349" s="6"/>
      <c r="AW349" s="6"/>
      <c r="BD349" s="6"/>
      <c r="BE349" s="6"/>
    </row>
    <row r="350" ht="15.75" customHeight="1">
      <c r="S350" s="277"/>
      <c r="U350" s="277"/>
      <c r="AF350" s="6"/>
      <c r="AG350" s="6"/>
      <c r="AN350" s="6"/>
      <c r="AO350" s="6"/>
      <c r="AV350" s="6"/>
      <c r="AW350" s="6"/>
      <c r="BD350" s="6"/>
      <c r="BE350" s="6"/>
    </row>
    <row r="351" ht="15.75" customHeight="1">
      <c r="S351" s="277"/>
      <c r="U351" s="277"/>
      <c r="AF351" s="6"/>
      <c r="AG351" s="6"/>
      <c r="AN351" s="6"/>
      <c r="AO351" s="6"/>
      <c r="AV351" s="6"/>
      <c r="AW351" s="6"/>
      <c r="BD351" s="6"/>
      <c r="BE351" s="6"/>
    </row>
    <row r="352" ht="15.75" customHeight="1">
      <c r="S352" s="277"/>
      <c r="U352" s="277"/>
      <c r="AF352" s="6"/>
      <c r="AG352" s="6"/>
      <c r="AN352" s="6"/>
      <c r="AO352" s="6"/>
      <c r="AV352" s="6"/>
      <c r="AW352" s="6"/>
      <c r="BD352" s="6"/>
      <c r="BE352" s="6"/>
    </row>
    <row r="353" ht="15.75" customHeight="1">
      <c r="S353" s="277"/>
      <c r="U353" s="277"/>
      <c r="AF353" s="6"/>
      <c r="AG353" s="6"/>
      <c r="AN353" s="6"/>
      <c r="AO353" s="6"/>
      <c r="AV353" s="6"/>
      <c r="AW353" s="6"/>
      <c r="BD353" s="6"/>
      <c r="BE353" s="6"/>
    </row>
    <row r="354" ht="15.75" customHeight="1">
      <c r="S354" s="277"/>
      <c r="U354" s="277"/>
      <c r="AF354" s="6"/>
      <c r="AG354" s="6"/>
      <c r="AN354" s="6"/>
      <c r="AO354" s="6"/>
      <c r="AV354" s="6"/>
      <c r="AW354" s="6"/>
      <c r="BD354" s="6"/>
      <c r="BE354" s="6"/>
    </row>
    <row r="355" ht="15.75" customHeight="1">
      <c r="S355" s="277"/>
      <c r="U355" s="277"/>
      <c r="AF355" s="6"/>
      <c r="AG355" s="6"/>
      <c r="AN355" s="6"/>
      <c r="AO355" s="6"/>
      <c r="AV355" s="6"/>
      <c r="AW355" s="6"/>
      <c r="BD355" s="6"/>
      <c r="BE355" s="6"/>
    </row>
    <row r="356" ht="15.75" customHeight="1">
      <c r="S356" s="277"/>
      <c r="U356" s="277"/>
      <c r="AF356" s="6"/>
      <c r="AG356" s="6"/>
      <c r="AN356" s="6"/>
      <c r="AO356" s="6"/>
      <c r="AV356" s="6"/>
      <c r="AW356" s="6"/>
      <c r="BD356" s="6"/>
      <c r="BE356" s="6"/>
    </row>
    <row r="357" ht="15.75" customHeight="1">
      <c r="S357" s="277"/>
      <c r="U357" s="277"/>
      <c r="AF357" s="6"/>
      <c r="AG357" s="6"/>
      <c r="AN357" s="6"/>
      <c r="AO357" s="6"/>
      <c r="AV357" s="6"/>
      <c r="AW357" s="6"/>
      <c r="BD357" s="6"/>
      <c r="BE357" s="6"/>
    </row>
    <row r="358" ht="15.75" customHeight="1">
      <c r="S358" s="277"/>
      <c r="U358" s="277"/>
      <c r="AF358" s="6"/>
      <c r="AG358" s="6"/>
      <c r="AN358" s="6"/>
      <c r="AO358" s="6"/>
      <c r="AV358" s="6"/>
      <c r="AW358" s="6"/>
      <c r="BD358" s="6"/>
      <c r="BE358" s="6"/>
    </row>
    <row r="359" ht="15.75" customHeight="1">
      <c r="S359" s="277"/>
      <c r="U359" s="277"/>
      <c r="AF359" s="6"/>
      <c r="AG359" s="6"/>
      <c r="AN359" s="6"/>
      <c r="AO359" s="6"/>
      <c r="AV359" s="6"/>
      <c r="AW359" s="6"/>
      <c r="BD359" s="6"/>
      <c r="BE359" s="6"/>
    </row>
    <row r="360" ht="15.75" customHeight="1">
      <c r="S360" s="277"/>
      <c r="U360" s="277"/>
      <c r="AF360" s="6"/>
      <c r="AG360" s="6"/>
      <c r="AN360" s="6"/>
      <c r="AO360" s="6"/>
      <c r="AV360" s="6"/>
      <c r="AW360" s="6"/>
      <c r="BD360" s="6"/>
      <c r="BE360" s="6"/>
    </row>
    <row r="361" ht="15.75" customHeight="1">
      <c r="S361" s="277"/>
      <c r="U361" s="277"/>
      <c r="AF361" s="6"/>
      <c r="AG361" s="6"/>
      <c r="AN361" s="6"/>
      <c r="AO361" s="6"/>
      <c r="AV361" s="6"/>
      <c r="AW361" s="6"/>
      <c r="BD361" s="6"/>
      <c r="BE361" s="6"/>
    </row>
    <row r="362" ht="15.75" customHeight="1">
      <c r="S362" s="277"/>
      <c r="U362" s="277"/>
      <c r="AF362" s="6"/>
      <c r="AG362" s="6"/>
      <c r="AN362" s="6"/>
      <c r="AO362" s="6"/>
      <c r="AV362" s="6"/>
      <c r="AW362" s="6"/>
      <c r="BD362" s="6"/>
      <c r="BE362" s="6"/>
    </row>
    <row r="363" ht="15.75" customHeight="1">
      <c r="S363" s="277"/>
      <c r="U363" s="277"/>
      <c r="AF363" s="6"/>
      <c r="AG363" s="6"/>
      <c r="AN363" s="6"/>
      <c r="AO363" s="6"/>
      <c r="AV363" s="6"/>
      <c r="AW363" s="6"/>
      <c r="BD363" s="6"/>
      <c r="BE363" s="6"/>
    </row>
    <row r="364" ht="15.75" customHeight="1">
      <c r="S364" s="277"/>
      <c r="U364" s="277"/>
      <c r="AF364" s="6"/>
      <c r="AG364" s="6"/>
      <c r="AN364" s="6"/>
      <c r="AO364" s="6"/>
      <c r="AV364" s="6"/>
      <c r="AW364" s="6"/>
      <c r="BD364" s="6"/>
      <c r="BE364" s="6"/>
    </row>
    <row r="365" ht="15.75" customHeight="1">
      <c r="S365" s="277"/>
      <c r="U365" s="277"/>
      <c r="AF365" s="6"/>
      <c r="AG365" s="6"/>
      <c r="AN365" s="6"/>
      <c r="AO365" s="6"/>
      <c r="AV365" s="6"/>
      <c r="AW365" s="6"/>
      <c r="BD365" s="6"/>
      <c r="BE365" s="6"/>
    </row>
    <row r="366" ht="15.75" customHeight="1">
      <c r="S366" s="277"/>
      <c r="U366" s="277"/>
      <c r="AF366" s="6"/>
      <c r="AG366" s="6"/>
      <c r="AN366" s="6"/>
      <c r="AO366" s="6"/>
      <c r="AV366" s="6"/>
      <c r="AW366" s="6"/>
      <c r="BD366" s="6"/>
      <c r="BE366" s="6"/>
    </row>
    <row r="367" ht="15.75" customHeight="1">
      <c r="S367" s="277"/>
      <c r="U367" s="277"/>
      <c r="AF367" s="6"/>
      <c r="AG367" s="6"/>
      <c r="AN367" s="6"/>
      <c r="AO367" s="6"/>
      <c r="AV367" s="6"/>
      <c r="AW367" s="6"/>
      <c r="BD367" s="6"/>
      <c r="BE367" s="6"/>
    </row>
    <row r="368" ht="15.75" customHeight="1">
      <c r="S368" s="277"/>
      <c r="U368" s="277"/>
      <c r="AF368" s="6"/>
      <c r="AG368" s="6"/>
      <c r="AN368" s="6"/>
      <c r="AO368" s="6"/>
      <c r="AV368" s="6"/>
      <c r="AW368" s="6"/>
      <c r="BD368" s="6"/>
      <c r="BE368" s="6"/>
    </row>
    <row r="369" ht="15.75" customHeight="1">
      <c r="S369" s="277"/>
      <c r="U369" s="277"/>
      <c r="AF369" s="6"/>
      <c r="AG369" s="6"/>
      <c r="AN369" s="6"/>
      <c r="AO369" s="6"/>
      <c r="AV369" s="6"/>
      <c r="AW369" s="6"/>
      <c r="BD369" s="6"/>
      <c r="BE369" s="6"/>
    </row>
    <row r="370" ht="15.75" customHeight="1">
      <c r="S370" s="277"/>
      <c r="U370" s="277"/>
      <c r="AF370" s="6"/>
      <c r="AG370" s="6"/>
      <c r="AN370" s="6"/>
      <c r="AO370" s="6"/>
      <c r="AV370" s="6"/>
      <c r="AW370" s="6"/>
      <c r="BD370" s="6"/>
      <c r="BE370" s="6"/>
    </row>
    <row r="371" ht="15.75" customHeight="1">
      <c r="S371" s="277"/>
      <c r="U371" s="277"/>
      <c r="AF371" s="6"/>
      <c r="AG371" s="6"/>
      <c r="AN371" s="6"/>
      <c r="AO371" s="6"/>
      <c r="AV371" s="6"/>
      <c r="AW371" s="6"/>
      <c r="BD371" s="6"/>
      <c r="BE371" s="6"/>
    </row>
    <row r="372" ht="15.75" customHeight="1">
      <c r="S372" s="277"/>
      <c r="U372" s="277"/>
      <c r="AF372" s="6"/>
      <c r="AG372" s="6"/>
      <c r="AN372" s="6"/>
      <c r="AO372" s="6"/>
      <c r="AV372" s="6"/>
      <c r="AW372" s="6"/>
      <c r="BD372" s="6"/>
      <c r="BE372" s="6"/>
    </row>
    <row r="373" ht="15.75" customHeight="1">
      <c r="S373" s="277"/>
      <c r="U373" s="277"/>
      <c r="AF373" s="6"/>
      <c r="AG373" s="6"/>
      <c r="AN373" s="6"/>
      <c r="AO373" s="6"/>
      <c r="AV373" s="6"/>
      <c r="AW373" s="6"/>
      <c r="BD373" s="6"/>
      <c r="BE373" s="6"/>
    </row>
    <row r="374" ht="15.75" customHeight="1">
      <c r="S374" s="277"/>
      <c r="U374" s="277"/>
      <c r="AF374" s="6"/>
      <c r="AG374" s="6"/>
      <c r="AN374" s="6"/>
      <c r="AO374" s="6"/>
      <c r="AV374" s="6"/>
      <c r="AW374" s="6"/>
      <c r="BD374" s="6"/>
      <c r="BE374" s="6"/>
    </row>
    <row r="375" ht="15.75" customHeight="1">
      <c r="S375" s="277"/>
      <c r="U375" s="277"/>
      <c r="AF375" s="6"/>
      <c r="AG375" s="6"/>
      <c r="AN375" s="6"/>
      <c r="AO375" s="6"/>
      <c r="AV375" s="6"/>
      <c r="AW375" s="6"/>
      <c r="BD375" s="6"/>
      <c r="BE375" s="6"/>
    </row>
    <row r="376" ht="15.75" customHeight="1">
      <c r="S376" s="277"/>
      <c r="U376" s="277"/>
      <c r="AF376" s="6"/>
      <c r="AG376" s="6"/>
      <c r="AN376" s="6"/>
      <c r="AO376" s="6"/>
      <c r="AV376" s="6"/>
      <c r="AW376" s="6"/>
      <c r="BD376" s="6"/>
      <c r="BE376" s="6"/>
    </row>
    <row r="377" ht="15.75" customHeight="1">
      <c r="S377" s="277"/>
      <c r="U377" s="277"/>
      <c r="AF377" s="6"/>
      <c r="AG377" s="6"/>
      <c r="AN377" s="6"/>
      <c r="AO377" s="6"/>
      <c r="AV377" s="6"/>
      <c r="AW377" s="6"/>
      <c r="BD377" s="6"/>
      <c r="BE377" s="6"/>
    </row>
    <row r="378" ht="15.75" customHeight="1">
      <c r="S378" s="277"/>
      <c r="U378" s="277"/>
      <c r="AF378" s="6"/>
      <c r="AG378" s="6"/>
      <c r="AN378" s="6"/>
      <c r="AO378" s="6"/>
      <c r="AV378" s="6"/>
      <c r="AW378" s="6"/>
      <c r="BD378" s="6"/>
      <c r="BE378" s="6"/>
    </row>
    <row r="379" ht="15.75" customHeight="1">
      <c r="S379" s="277"/>
      <c r="U379" s="277"/>
      <c r="AF379" s="6"/>
      <c r="AG379" s="6"/>
      <c r="AN379" s="6"/>
      <c r="AO379" s="6"/>
      <c r="AV379" s="6"/>
      <c r="AW379" s="6"/>
      <c r="BD379" s="6"/>
      <c r="BE379" s="6"/>
    </row>
    <row r="380" ht="15.75" customHeight="1">
      <c r="S380" s="277"/>
      <c r="U380" s="277"/>
      <c r="AF380" s="6"/>
      <c r="AG380" s="6"/>
      <c r="AN380" s="6"/>
      <c r="AO380" s="6"/>
      <c r="AV380" s="6"/>
      <c r="AW380" s="6"/>
      <c r="BD380" s="6"/>
      <c r="BE380" s="6"/>
    </row>
    <row r="381" ht="15.75" customHeight="1">
      <c r="S381" s="277"/>
      <c r="U381" s="277"/>
      <c r="AF381" s="6"/>
      <c r="AG381" s="6"/>
      <c r="AN381" s="6"/>
      <c r="AO381" s="6"/>
      <c r="AV381" s="6"/>
      <c r="AW381" s="6"/>
      <c r="BD381" s="6"/>
      <c r="BE381" s="6"/>
    </row>
    <row r="382" ht="15.75" customHeight="1">
      <c r="S382" s="277"/>
      <c r="U382" s="277"/>
      <c r="AF382" s="6"/>
      <c r="AG382" s="6"/>
      <c r="AN382" s="6"/>
      <c r="AO382" s="6"/>
      <c r="AV382" s="6"/>
      <c r="AW382" s="6"/>
      <c r="BD382" s="6"/>
      <c r="BE382" s="6"/>
    </row>
    <row r="383" ht="15.75" customHeight="1">
      <c r="S383" s="277"/>
      <c r="U383" s="277"/>
      <c r="AF383" s="6"/>
      <c r="AG383" s="6"/>
      <c r="AN383" s="6"/>
      <c r="AO383" s="6"/>
      <c r="AV383" s="6"/>
      <c r="AW383" s="6"/>
      <c r="BD383" s="6"/>
      <c r="BE383" s="6"/>
    </row>
    <row r="384" ht="15.75" customHeight="1">
      <c r="S384" s="277"/>
      <c r="U384" s="277"/>
      <c r="AF384" s="6"/>
      <c r="AG384" s="6"/>
      <c r="AN384" s="6"/>
      <c r="AO384" s="6"/>
      <c r="AV384" s="6"/>
      <c r="AW384" s="6"/>
      <c r="BD384" s="6"/>
      <c r="BE384" s="6"/>
    </row>
    <row r="385" ht="15.75" customHeight="1">
      <c r="S385" s="277"/>
      <c r="U385" s="277"/>
      <c r="AF385" s="6"/>
      <c r="AG385" s="6"/>
      <c r="AN385" s="6"/>
      <c r="AO385" s="6"/>
      <c r="AV385" s="6"/>
      <c r="AW385" s="6"/>
      <c r="BD385" s="6"/>
      <c r="BE385" s="6"/>
    </row>
    <row r="386" ht="15.75" customHeight="1">
      <c r="S386" s="277"/>
      <c r="U386" s="277"/>
      <c r="AF386" s="6"/>
      <c r="AG386" s="6"/>
      <c r="AN386" s="6"/>
      <c r="AO386" s="6"/>
      <c r="AV386" s="6"/>
      <c r="AW386" s="6"/>
      <c r="BD386" s="6"/>
      <c r="BE386" s="6"/>
    </row>
    <row r="387" ht="15.75" customHeight="1">
      <c r="S387" s="277"/>
      <c r="U387" s="277"/>
      <c r="AF387" s="6"/>
      <c r="AG387" s="6"/>
      <c r="AN387" s="6"/>
      <c r="AO387" s="6"/>
      <c r="AV387" s="6"/>
      <c r="AW387" s="6"/>
      <c r="BD387" s="6"/>
      <c r="BE387" s="6"/>
    </row>
    <row r="388" ht="15.75" customHeight="1">
      <c r="S388" s="277"/>
      <c r="U388" s="277"/>
      <c r="AF388" s="6"/>
      <c r="AG388" s="6"/>
      <c r="AN388" s="6"/>
      <c r="AO388" s="6"/>
      <c r="AV388" s="6"/>
      <c r="AW388" s="6"/>
      <c r="BD388" s="6"/>
      <c r="BE388" s="6"/>
    </row>
    <row r="389" ht="15.75" customHeight="1">
      <c r="S389" s="277"/>
      <c r="U389" s="277"/>
      <c r="AF389" s="6"/>
      <c r="AG389" s="6"/>
      <c r="AN389" s="6"/>
      <c r="AO389" s="6"/>
      <c r="AV389" s="6"/>
      <c r="AW389" s="6"/>
      <c r="BD389" s="6"/>
      <c r="BE389" s="6"/>
    </row>
    <row r="390" ht="15.75" customHeight="1">
      <c r="S390" s="277"/>
      <c r="U390" s="277"/>
      <c r="AF390" s="6"/>
      <c r="AG390" s="6"/>
      <c r="AN390" s="6"/>
      <c r="AO390" s="6"/>
      <c r="AV390" s="6"/>
      <c r="AW390" s="6"/>
      <c r="BD390" s="6"/>
      <c r="BE390" s="6"/>
    </row>
    <row r="391" ht="15.75" customHeight="1">
      <c r="S391" s="277"/>
      <c r="U391" s="277"/>
      <c r="AF391" s="6"/>
      <c r="AG391" s="6"/>
      <c r="AN391" s="6"/>
      <c r="AO391" s="6"/>
      <c r="AV391" s="6"/>
      <c r="AW391" s="6"/>
      <c r="BD391" s="6"/>
      <c r="BE391" s="6"/>
    </row>
    <row r="392" ht="15.75" customHeight="1">
      <c r="S392" s="277"/>
      <c r="U392" s="277"/>
      <c r="AF392" s="6"/>
      <c r="AG392" s="6"/>
      <c r="AN392" s="6"/>
      <c r="AO392" s="6"/>
      <c r="AV392" s="6"/>
      <c r="AW392" s="6"/>
      <c r="BD392" s="6"/>
      <c r="BE392" s="6"/>
    </row>
    <row r="393" ht="15.75" customHeight="1">
      <c r="S393" s="277"/>
      <c r="U393" s="277"/>
      <c r="AF393" s="6"/>
      <c r="AG393" s="6"/>
      <c r="AN393" s="6"/>
      <c r="AO393" s="6"/>
      <c r="AV393" s="6"/>
      <c r="AW393" s="6"/>
      <c r="BD393" s="6"/>
      <c r="BE393" s="6"/>
    </row>
    <row r="394" ht="15.75" customHeight="1">
      <c r="S394" s="277"/>
      <c r="U394" s="277"/>
      <c r="AF394" s="6"/>
      <c r="AG394" s="6"/>
      <c r="AN394" s="6"/>
      <c r="AO394" s="6"/>
      <c r="AV394" s="6"/>
      <c r="AW394" s="6"/>
      <c r="BD394" s="6"/>
      <c r="BE394" s="6"/>
    </row>
    <row r="395" ht="15.75" customHeight="1">
      <c r="S395" s="277"/>
      <c r="U395" s="277"/>
      <c r="AF395" s="6"/>
      <c r="AG395" s="6"/>
      <c r="AN395" s="6"/>
      <c r="AO395" s="6"/>
      <c r="AV395" s="6"/>
      <c r="AW395" s="6"/>
      <c r="BD395" s="6"/>
      <c r="BE395" s="6"/>
    </row>
    <row r="396" ht="15.75" customHeight="1">
      <c r="S396" s="277"/>
      <c r="U396" s="277"/>
      <c r="AF396" s="6"/>
      <c r="AG396" s="6"/>
      <c r="AN396" s="6"/>
      <c r="AO396" s="6"/>
      <c r="AV396" s="6"/>
      <c r="AW396" s="6"/>
      <c r="BD396" s="6"/>
      <c r="BE396" s="6"/>
    </row>
    <row r="397" ht="15.75" customHeight="1">
      <c r="S397" s="277"/>
      <c r="U397" s="277"/>
      <c r="AF397" s="6"/>
      <c r="AG397" s="6"/>
      <c r="AN397" s="6"/>
      <c r="AO397" s="6"/>
      <c r="AV397" s="6"/>
      <c r="AW397" s="6"/>
      <c r="BD397" s="6"/>
      <c r="BE397" s="6"/>
    </row>
    <row r="398" ht="15.75" customHeight="1">
      <c r="S398" s="277"/>
      <c r="U398" s="277"/>
      <c r="AF398" s="6"/>
      <c r="AG398" s="6"/>
      <c r="AN398" s="6"/>
      <c r="AO398" s="6"/>
      <c r="AV398" s="6"/>
      <c r="AW398" s="6"/>
      <c r="BD398" s="6"/>
      <c r="BE398" s="6"/>
    </row>
    <row r="399" ht="15.75" customHeight="1">
      <c r="S399" s="277"/>
      <c r="U399" s="277"/>
      <c r="AF399" s="6"/>
      <c r="AG399" s="6"/>
      <c r="AN399" s="6"/>
      <c r="AO399" s="6"/>
      <c r="AV399" s="6"/>
      <c r="AW399" s="6"/>
      <c r="BD399" s="6"/>
      <c r="BE399" s="6"/>
    </row>
    <row r="400" ht="15.75" customHeight="1">
      <c r="S400" s="277"/>
      <c r="U400" s="277"/>
      <c r="AF400" s="6"/>
      <c r="AG400" s="6"/>
      <c r="AN400" s="6"/>
      <c r="AO400" s="6"/>
      <c r="AV400" s="6"/>
      <c r="AW400" s="6"/>
      <c r="BD400" s="6"/>
      <c r="BE400" s="6"/>
    </row>
    <row r="401" ht="15.75" customHeight="1">
      <c r="S401" s="277"/>
      <c r="U401" s="277"/>
      <c r="AF401" s="6"/>
      <c r="AG401" s="6"/>
      <c r="AN401" s="6"/>
      <c r="AO401" s="6"/>
      <c r="AV401" s="6"/>
      <c r="AW401" s="6"/>
      <c r="BD401" s="6"/>
      <c r="BE401" s="6"/>
    </row>
    <row r="402" ht="15.75" customHeight="1">
      <c r="S402" s="277"/>
      <c r="U402" s="277"/>
      <c r="AF402" s="6"/>
      <c r="AG402" s="6"/>
      <c r="AN402" s="6"/>
      <c r="AO402" s="6"/>
      <c r="AV402" s="6"/>
      <c r="AW402" s="6"/>
      <c r="BD402" s="6"/>
      <c r="BE402" s="6"/>
    </row>
    <row r="403" ht="15.75" customHeight="1">
      <c r="S403" s="277"/>
      <c r="U403" s="277"/>
      <c r="AF403" s="6"/>
      <c r="AG403" s="6"/>
      <c r="AN403" s="6"/>
      <c r="AO403" s="6"/>
      <c r="AV403" s="6"/>
      <c r="AW403" s="6"/>
      <c r="BD403" s="6"/>
      <c r="BE403" s="6"/>
    </row>
    <row r="404" ht="15.75" customHeight="1">
      <c r="S404" s="277"/>
      <c r="U404" s="277"/>
      <c r="AF404" s="6"/>
      <c r="AG404" s="6"/>
      <c r="AN404" s="6"/>
      <c r="AO404" s="6"/>
      <c r="AV404" s="6"/>
      <c r="AW404" s="6"/>
      <c r="BD404" s="6"/>
      <c r="BE404" s="6"/>
    </row>
    <row r="405" ht="15.75" customHeight="1">
      <c r="S405" s="277"/>
      <c r="U405" s="277"/>
      <c r="AF405" s="6"/>
      <c r="AG405" s="6"/>
      <c r="AN405" s="6"/>
      <c r="AO405" s="6"/>
      <c r="AV405" s="6"/>
      <c r="AW405" s="6"/>
      <c r="BD405" s="6"/>
      <c r="BE405" s="6"/>
    </row>
    <row r="406" ht="15.75" customHeight="1">
      <c r="S406" s="277"/>
      <c r="U406" s="277"/>
      <c r="AF406" s="6"/>
      <c r="AG406" s="6"/>
      <c r="AN406" s="6"/>
      <c r="AO406" s="6"/>
      <c r="AV406" s="6"/>
      <c r="AW406" s="6"/>
      <c r="BD406" s="6"/>
      <c r="BE406" s="6"/>
    </row>
    <row r="407" ht="15.75" customHeight="1">
      <c r="S407" s="277"/>
      <c r="U407" s="277"/>
      <c r="AF407" s="6"/>
      <c r="AG407" s="6"/>
      <c r="AN407" s="6"/>
      <c r="AO407" s="6"/>
      <c r="AV407" s="6"/>
      <c r="AW407" s="6"/>
      <c r="BD407" s="6"/>
      <c r="BE407" s="6"/>
    </row>
    <row r="408" ht="15.75" customHeight="1">
      <c r="S408" s="277"/>
      <c r="U408" s="277"/>
      <c r="AF408" s="6"/>
      <c r="AG408" s="6"/>
      <c r="AN408" s="6"/>
      <c r="AO408" s="6"/>
      <c r="AV408" s="6"/>
      <c r="AW408" s="6"/>
      <c r="BD408" s="6"/>
      <c r="BE408" s="6"/>
    </row>
    <row r="409" ht="15.75" customHeight="1">
      <c r="S409" s="277"/>
      <c r="U409" s="277"/>
      <c r="AF409" s="6"/>
      <c r="AG409" s="6"/>
      <c r="AN409" s="6"/>
      <c r="AO409" s="6"/>
      <c r="AV409" s="6"/>
      <c r="AW409" s="6"/>
      <c r="BD409" s="6"/>
      <c r="BE409" s="6"/>
    </row>
    <row r="410" ht="15.75" customHeight="1">
      <c r="S410" s="277"/>
      <c r="U410" s="277"/>
      <c r="AF410" s="6"/>
      <c r="AG410" s="6"/>
      <c r="AN410" s="6"/>
      <c r="AO410" s="6"/>
      <c r="AV410" s="6"/>
      <c r="AW410" s="6"/>
      <c r="BD410" s="6"/>
      <c r="BE410" s="6"/>
    </row>
    <row r="411" ht="15.75" customHeight="1">
      <c r="S411" s="277"/>
      <c r="U411" s="277"/>
      <c r="AF411" s="6"/>
      <c r="AG411" s="6"/>
      <c r="AN411" s="6"/>
      <c r="AO411" s="6"/>
      <c r="AV411" s="6"/>
      <c r="AW411" s="6"/>
      <c r="BD411" s="6"/>
      <c r="BE411" s="6"/>
    </row>
    <row r="412" ht="15.75" customHeight="1">
      <c r="S412" s="277"/>
      <c r="U412" s="277"/>
      <c r="AF412" s="6"/>
      <c r="AG412" s="6"/>
      <c r="AN412" s="6"/>
      <c r="AO412" s="6"/>
      <c r="AV412" s="6"/>
      <c r="AW412" s="6"/>
      <c r="BD412" s="6"/>
      <c r="BE412" s="6"/>
    </row>
    <row r="413" ht="15.75" customHeight="1">
      <c r="S413" s="277"/>
      <c r="U413" s="277"/>
      <c r="AF413" s="6"/>
      <c r="AG413" s="6"/>
      <c r="AN413" s="6"/>
      <c r="AO413" s="6"/>
      <c r="AV413" s="6"/>
      <c r="AW413" s="6"/>
      <c r="BD413" s="6"/>
      <c r="BE413" s="6"/>
    </row>
    <row r="414" ht="15.75" customHeight="1">
      <c r="S414" s="277"/>
      <c r="U414" s="277"/>
      <c r="AF414" s="6"/>
      <c r="AG414" s="6"/>
      <c r="AN414" s="6"/>
      <c r="AO414" s="6"/>
      <c r="AV414" s="6"/>
      <c r="AW414" s="6"/>
      <c r="BD414" s="6"/>
      <c r="BE414" s="6"/>
    </row>
    <row r="415" ht="15.75" customHeight="1">
      <c r="S415" s="277"/>
      <c r="U415" s="277"/>
      <c r="AF415" s="6"/>
      <c r="AG415" s="6"/>
      <c r="AN415" s="6"/>
      <c r="AO415" s="6"/>
      <c r="AV415" s="6"/>
      <c r="AW415" s="6"/>
      <c r="BD415" s="6"/>
      <c r="BE415" s="6"/>
    </row>
    <row r="416" ht="15.75" customHeight="1">
      <c r="S416" s="277"/>
      <c r="U416" s="277"/>
      <c r="AF416" s="6"/>
      <c r="AG416" s="6"/>
      <c r="AN416" s="6"/>
      <c r="AO416" s="6"/>
      <c r="AV416" s="6"/>
      <c r="AW416" s="6"/>
      <c r="BD416" s="6"/>
      <c r="BE416" s="6"/>
    </row>
    <row r="417" ht="15.75" customHeight="1">
      <c r="S417" s="277"/>
      <c r="U417" s="277"/>
      <c r="AF417" s="6"/>
      <c r="AG417" s="6"/>
      <c r="AN417" s="6"/>
      <c r="AO417" s="6"/>
      <c r="AV417" s="6"/>
      <c r="AW417" s="6"/>
      <c r="BD417" s="6"/>
      <c r="BE417" s="6"/>
    </row>
    <row r="418" ht="15.75" customHeight="1">
      <c r="S418" s="277"/>
      <c r="U418" s="277"/>
      <c r="AF418" s="6"/>
      <c r="AG418" s="6"/>
      <c r="AN418" s="6"/>
      <c r="AO418" s="6"/>
      <c r="AV418" s="6"/>
      <c r="AW418" s="6"/>
      <c r="BD418" s="6"/>
      <c r="BE418" s="6"/>
    </row>
    <row r="419" ht="15.75" customHeight="1">
      <c r="S419" s="277"/>
      <c r="U419" s="277"/>
      <c r="AF419" s="6"/>
      <c r="AG419" s="6"/>
      <c r="AN419" s="6"/>
      <c r="AO419" s="6"/>
      <c r="AV419" s="6"/>
      <c r="AW419" s="6"/>
      <c r="BD419" s="6"/>
      <c r="BE419" s="6"/>
    </row>
    <row r="420" ht="15.75" customHeight="1">
      <c r="S420" s="277"/>
      <c r="U420" s="277"/>
      <c r="AF420" s="6"/>
      <c r="AG420" s="6"/>
      <c r="AN420" s="6"/>
      <c r="AO420" s="6"/>
      <c r="AV420" s="6"/>
      <c r="AW420" s="6"/>
      <c r="BD420" s="6"/>
      <c r="BE420" s="6"/>
    </row>
    <row r="421" ht="15.75" customHeight="1">
      <c r="S421" s="277"/>
      <c r="U421" s="277"/>
      <c r="AF421" s="6"/>
      <c r="AG421" s="6"/>
      <c r="AN421" s="6"/>
      <c r="AO421" s="6"/>
      <c r="AV421" s="6"/>
      <c r="AW421" s="6"/>
      <c r="BD421" s="6"/>
      <c r="BE421" s="6"/>
    </row>
    <row r="422" ht="15.75" customHeight="1">
      <c r="S422" s="277"/>
      <c r="U422" s="277"/>
      <c r="AF422" s="6"/>
      <c r="AG422" s="6"/>
      <c r="AN422" s="6"/>
      <c r="AO422" s="6"/>
      <c r="AV422" s="6"/>
      <c r="AW422" s="6"/>
      <c r="BD422" s="6"/>
      <c r="BE422" s="6"/>
    </row>
    <row r="423" ht="15.75" customHeight="1">
      <c r="S423" s="277"/>
      <c r="U423" s="277"/>
      <c r="AF423" s="6"/>
      <c r="AG423" s="6"/>
      <c r="AN423" s="6"/>
      <c r="AO423" s="6"/>
      <c r="AV423" s="6"/>
      <c r="AW423" s="6"/>
      <c r="BD423" s="6"/>
      <c r="BE423" s="6"/>
    </row>
    <row r="424" ht="15.75" customHeight="1">
      <c r="S424" s="277"/>
      <c r="U424" s="277"/>
      <c r="AF424" s="6"/>
      <c r="AG424" s="6"/>
      <c r="AN424" s="6"/>
      <c r="AO424" s="6"/>
      <c r="AV424" s="6"/>
      <c r="AW424" s="6"/>
      <c r="BD424" s="6"/>
      <c r="BE424" s="6"/>
    </row>
    <row r="425" ht="15.75" customHeight="1">
      <c r="S425" s="277"/>
      <c r="U425" s="277"/>
      <c r="AF425" s="6"/>
      <c r="AG425" s="6"/>
      <c r="AN425" s="6"/>
      <c r="AO425" s="6"/>
      <c r="AV425" s="6"/>
      <c r="AW425" s="6"/>
      <c r="BD425" s="6"/>
      <c r="BE425" s="6"/>
    </row>
    <row r="426" ht="15.75" customHeight="1">
      <c r="S426" s="277"/>
      <c r="U426" s="277"/>
      <c r="AF426" s="6"/>
      <c r="AG426" s="6"/>
      <c r="AN426" s="6"/>
      <c r="AO426" s="6"/>
      <c r="AV426" s="6"/>
      <c r="AW426" s="6"/>
      <c r="BD426" s="6"/>
      <c r="BE426" s="6"/>
    </row>
    <row r="427" ht="15.75" customHeight="1">
      <c r="S427" s="277"/>
      <c r="U427" s="277"/>
      <c r="AF427" s="6"/>
      <c r="AG427" s="6"/>
      <c r="AN427" s="6"/>
      <c r="AO427" s="6"/>
      <c r="AV427" s="6"/>
      <c r="AW427" s="6"/>
      <c r="BD427" s="6"/>
      <c r="BE427" s="6"/>
    </row>
    <row r="428" ht="15.75" customHeight="1">
      <c r="S428" s="277"/>
      <c r="U428" s="277"/>
      <c r="AF428" s="6"/>
      <c r="AG428" s="6"/>
      <c r="AN428" s="6"/>
      <c r="AO428" s="6"/>
      <c r="AV428" s="6"/>
      <c r="AW428" s="6"/>
      <c r="BD428" s="6"/>
      <c r="BE428" s="6"/>
    </row>
    <row r="429" ht="15.75" customHeight="1">
      <c r="S429" s="277"/>
      <c r="U429" s="277"/>
      <c r="AF429" s="6"/>
      <c r="AG429" s="6"/>
      <c r="AN429" s="6"/>
      <c r="AO429" s="6"/>
      <c r="AV429" s="6"/>
      <c r="AW429" s="6"/>
      <c r="BD429" s="6"/>
      <c r="BE429" s="6"/>
    </row>
    <row r="430" ht="15.75" customHeight="1">
      <c r="S430" s="277"/>
      <c r="U430" s="277"/>
      <c r="AF430" s="6"/>
      <c r="AG430" s="6"/>
      <c r="AN430" s="6"/>
      <c r="AO430" s="6"/>
      <c r="AV430" s="6"/>
      <c r="AW430" s="6"/>
      <c r="BD430" s="6"/>
      <c r="BE430" s="6"/>
    </row>
    <row r="431" ht="15.75" customHeight="1">
      <c r="S431" s="277"/>
      <c r="U431" s="277"/>
      <c r="AF431" s="6"/>
      <c r="AG431" s="6"/>
      <c r="AN431" s="6"/>
      <c r="AO431" s="6"/>
      <c r="AV431" s="6"/>
      <c r="AW431" s="6"/>
      <c r="BD431" s="6"/>
      <c r="BE431" s="6"/>
    </row>
    <row r="432" ht="15.75" customHeight="1">
      <c r="S432" s="277"/>
      <c r="U432" s="277"/>
      <c r="AF432" s="6"/>
      <c r="AG432" s="6"/>
      <c r="AN432" s="6"/>
      <c r="AO432" s="6"/>
      <c r="AV432" s="6"/>
      <c r="AW432" s="6"/>
      <c r="BD432" s="6"/>
      <c r="BE432" s="6"/>
    </row>
    <row r="433" ht="15.75" customHeight="1">
      <c r="S433" s="277"/>
      <c r="U433" s="277"/>
      <c r="AF433" s="6"/>
      <c r="AG433" s="6"/>
      <c r="AN433" s="6"/>
      <c r="AO433" s="6"/>
      <c r="AV433" s="6"/>
      <c r="AW433" s="6"/>
      <c r="BD433" s="6"/>
      <c r="BE433" s="6"/>
    </row>
    <row r="434" ht="15.75" customHeight="1">
      <c r="S434" s="277"/>
      <c r="U434" s="277"/>
      <c r="AF434" s="6"/>
      <c r="AG434" s="6"/>
      <c r="AN434" s="6"/>
      <c r="AO434" s="6"/>
      <c r="AV434" s="6"/>
      <c r="AW434" s="6"/>
      <c r="BD434" s="6"/>
      <c r="BE434" s="6"/>
    </row>
    <row r="435" ht="15.75" customHeight="1">
      <c r="S435" s="277"/>
      <c r="U435" s="277"/>
      <c r="AF435" s="6"/>
      <c r="AG435" s="6"/>
      <c r="AN435" s="6"/>
      <c r="AO435" s="6"/>
      <c r="AV435" s="6"/>
      <c r="AW435" s="6"/>
      <c r="BD435" s="6"/>
      <c r="BE435" s="6"/>
    </row>
    <row r="436" ht="15.75" customHeight="1">
      <c r="S436" s="277"/>
      <c r="U436" s="277"/>
      <c r="AF436" s="6"/>
      <c r="AG436" s="6"/>
      <c r="AN436" s="6"/>
      <c r="AO436" s="6"/>
      <c r="AV436" s="6"/>
      <c r="AW436" s="6"/>
      <c r="BD436" s="6"/>
      <c r="BE436" s="6"/>
    </row>
    <row r="437" ht="15.75" customHeight="1">
      <c r="S437" s="277"/>
      <c r="U437" s="277"/>
      <c r="AF437" s="6"/>
      <c r="AG437" s="6"/>
      <c r="AN437" s="6"/>
      <c r="AO437" s="6"/>
      <c r="AV437" s="6"/>
      <c r="AW437" s="6"/>
      <c r="BD437" s="6"/>
      <c r="BE437" s="6"/>
    </row>
    <row r="438" ht="15.75" customHeight="1">
      <c r="S438" s="277"/>
      <c r="U438" s="277"/>
      <c r="AF438" s="6"/>
      <c r="AG438" s="6"/>
      <c r="AN438" s="6"/>
      <c r="AO438" s="6"/>
      <c r="AV438" s="6"/>
      <c r="AW438" s="6"/>
      <c r="BD438" s="6"/>
      <c r="BE438" s="6"/>
    </row>
    <row r="439" ht="15.75" customHeight="1">
      <c r="S439" s="277"/>
      <c r="U439" s="277"/>
      <c r="AF439" s="6"/>
      <c r="AG439" s="6"/>
      <c r="AN439" s="6"/>
      <c r="AO439" s="6"/>
      <c r="AV439" s="6"/>
      <c r="AW439" s="6"/>
      <c r="BD439" s="6"/>
      <c r="BE439" s="6"/>
    </row>
    <row r="440" ht="15.75" customHeight="1">
      <c r="S440" s="277"/>
      <c r="U440" s="277"/>
      <c r="AF440" s="6"/>
      <c r="AG440" s="6"/>
      <c r="AN440" s="6"/>
      <c r="AO440" s="6"/>
      <c r="AV440" s="6"/>
      <c r="AW440" s="6"/>
      <c r="BD440" s="6"/>
      <c r="BE440" s="6"/>
    </row>
    <row r="441" ht="15.75" customHeight="1">
      <c r="S441" s="277"/>
      <c r="U441" s="277"/>
      <c r="AF441" s="6"/>
      <c r="AG441" s="6"/>
      <c r="AN441" s="6"/>
      <c r="AO441" s="6"/>
      <c r="AV441" s="6"/>
      <c r="AW441" s="6"/>
      <c r="BD441" s="6"/>
      <c r="BE441" s="6"/>
    </row>
    <row r="442" ht="15.75" customHeight="1">
      <c r="S442" s="277"/>
      <c r="U442" s="277"/>
      <c r="AF442" s="6"/>
      <c r="AG442" s="6"/>
      <c r="AN442" s="6"/>
      <c r="AO442" s="6"/>
      <c r="AV442" s="6"/>
      <c r="AW442" s="6"/>
      <c r="BD442" s="6"/>
      <c r="BE442" s="6"/>
    </row>
    <row r="443" ht="15.75" customHeight="1">
      <c r="S443" s="277"/>
      <c r="U443" s="277"/>
      <c r="AF443" s="6"/>
      <c r="AG443" s="6"/>
      <c r="AN443" s="6"/>
      <c r="AO443" s="6"/>
      <c r="AV443" s="6"/>
      <c r="AW443" s="6"/>
      <c r="BD443" s="6"/>
      <c r="BE443" s="6"/>
    </row>
    <row r="444" ht="15.75" customHeight="1">
      <c r="S444" s="277"/>
      <c r="U444" s="277"/>
      <c r="AF444" s="6"/>
      <c r="AG444" s="6"/>
      <c r="AN444" s="6"/>
      <c r="AO444" s="6"/>
      <c r="AV444" s="6"/>
      <c r="AW444" s="6"/>
      <c r="BD444" s="6"/>
      <c r="BE444" s="6"/>
    </row>
    <row r="445" ht="15.75" customHeight="1">
      <c r="S445" s="277"/>
      <c r="U445" s="277"/>
      <c r="AF445" s="6"/>
      <c r="AG445" s="6"/>
      <c r="AN445" s="6"/>
      <c r="AO445" s="6"/>
      <c r="AV445" s="6"/>
      <c r="AW445" s="6"/>
      <c r="BD445" s="6"/>
      <c r="BE445" s="6"/>
    </row>
    <row r="446" ht="15.75" customHeight="1">
      <c r="S446" s="277"/>
      <c r="U446" s="277"/>
      <c r="AF446" s="6"/>
      <c r="AG446" s="6"/>
      <c r="AN446" s="6"/>
      <c r="AO446" s="6"/>
      <c r="AV446" s="6"/>
      <c r="AW446" s="6"/>
      <c r="BD446" s="6"/>
      <c r="BE446" s="6"/>
    </row>
    <row r="447" ht="15.75" customHeight="1">
      <c r="S447" s="277"/>
      <c r="U447" s="277"/>
      <c r="AF447" s="6"/>
      <c r="AG447" s="6"/>
      <c r="AN447" s="6"/>
      <c r="AO447" s="6"/>
      <c r="AV447" s="6"/>
      <c r="AW447" s="6"/>
      <c r="BD447" s="6"/>
      <c r="BE447" s="6"/>
    </row>
    <row r="448" ht="15.75" customHeight="1">
      <c r="S448" s="277"/>
      <c r="U448" s="277"/>
      <c r="AF448" s="6"/>
      <c r="AG448" s="6"/>
      <c r="AN448" s="6"/>
      <c r="AO448" s="6"/>
      <c r="AV448" s="6"/>
      <c r="AW448" s="6"/>
      <c r="BD448" s="6"/>
      <c r="BE448" s="6"/>
    </row>
    <row r="449" ht="15.75" customHeight="1">
      <c r="S449" s="277"/>
      <c r="U449" s="277"/>
      <c r="AF449" s="6"/>
      <c r="AG449" s="6"/>
      <c r="AN449" s="6"/>
      <c r="AO449" s="6"/>
      <c r="AV449" s="6"/>
      <c r="AW449" s="6"/>
      <c r="BD449" s="6"/>
      <c r="BE449" s="6"/>
    </row>
    <row r="450" ht="15.75" customHeight="1">
      <c r="S450" s="277"/>
      <c r="U450" s="277"/>
      <c r="AF450" s="6"/>
      <c r="AG450" s="6"/>
      <c r="AN450" s="6"/>
      <c r="AO450" s="6"/>
      <c r="AV450" s="6"/>
      <c r="AW450" s="6"/>
      <c r="BD450" s="6"/>
      <c r="BE450" s="6"/>
    </row>
    <row r="451" ht="15.75" customHeight="1">
      <c r="S451" s="277"/>
      <c r="U451" s="277"/>
      <c r="AF451" s="6"/>
      <c r="AG451" s="6"/>
      <c r="AN451" s="6"/>
      <c r="AO451" s="6"/>
      <c r="AV451" s="6"/>
      <c r="AW451" s="6"/>
      <c r="BD451" s="6"/>
      <c r="BE451" s="6"/>
    </row>
    <row r="452" ht="15.75" customHeight="1">
      <c r="S452" s="277"/>
      <c r="U452" s="277"/>
      <c r="AF452" s="6"/>
      <c r="AG452" s="6"/>
      <c r="AN452" s="6"/>
      <c r="AO452" s="6"/>
      <c r="AV452" s="6"/>
      <c r="AW452" s="6"/>
      <c r="BD452" s="6"/>
      <c r="BE452" s="6"/>
    </row>
    <row r="453" ht="15.75" customHeight="1">
      <c r="S453" s="277"/>
      <c r="U453" s="277"/>
      <c r="AF453" s="6"/>
      <c r="AG453" s="6"/>
      <c r="AN453" s="6"/>
      <c r="AO453" s="6"/>
      <c r="AV453" s="6"/>
      <c r="AW453" s="6"/>
      <c r="BD453" s="6"/>
      <c r="BE453" s="6"/>
    </row>
    <row r="454" ht="15.75" customHeight="1">
      <c r="S454" s="277"/>
      <c r="U454" s="277"/>
      <c r="AF454" s="6"/>
      <c r="AG454" s="6"/>
      <c r="AN454" s="6"/>
      <c r="AO454" s="6"/>
      <c r="AV454" s="6"/>
      <c r="AW454" s="6"/>
      <c r="BD454" s="6"/>
      <c r="BE454" s="6"/>
    </row>
    <row r="455" ht="15.75" customHeight="1">
      <c r="S455" s="277"/>
      <c r="U455" s="277"/>
      <c r="AF455" s="6"/>
      <c r="AG455" s="6"/>
      <c r="AN455" s="6"/>
      <c r="AO455" s="6"/>
      <c r="AV455" s="6"/>
      <c r="AW455" s="6"/>
      <c r="BD455" s="6"/>
      <c r="BE455" s="6"/>
    </row>
    <row r="456" ht="15.75" customHeight="1">
      <c r="S456" s="277"/>
      <c r="U456" s="277"/>
      <c r="AF456" s="6"/>
      <c r="AG456" s="6"/>
      <c r="AN456" s="6"/>
      <c r="AO456" s="6"/>
      <c r="AV456" s="6"/>
      <c r="AW456" s="6"/>
      <c r="BD456" s="6"/>
      <c r="BE456" s="6"/>
    </row>
    <row r="457" ht="15.75" customHeight="1">
      <c r="S457" s="277"/>
      <c r="U457" s="277"/>
      <c r="AF457" s="6"/>
      <c r="AG457" s="6"/>
      <c r="AN457" s="6"/>
      <c r="AO457" s="6"/>
      <c r="AV457" s="6"/>
      <c r="AW457" s="6"/>
      <c r="BD457" s="6"/>
      <c r="BE457" s="6"/>
    </row>
    <row r="458" ht="15.75" customHeight="1">
      <c r="S458" s="277"/>
      <c r="U458" s="277"/>
      <c r="AF458" s="6"/>
      <c r="AG458" s="6"/>
      <c r="AN458" s="6"/>
      <c r="AO458" s="6"/>
      <c r="AV458" s="6"/>
      <c r="AW458" s="6"/>
      <c r="BD458" s="6"/>
      <c r="BE458" s="6"/>
    </row>
    <row r="459" ht="15.75" customHeight="1">
      <c r="S459" s="277"/>
      <c r="U459" s="277"/>
      <c r="AF459" s="6"/>
      <c r="AG459" s="6"/>
      <c r="AN459" s="6"/>
      <c r="AO459" s="6"/>
      <c r="AV459" s="6"/>
      <c r="AW459" s="6"/>
      <c r="BD459" s="6"/>
      <c r="BE459" s="6"/>
    </row>
    <row r="460" ht="15.75" customHeight="1">
      <c r="S460" s="277"/>
      <c r="U460" s="277"/>
      <c r="AF460" s="6"/>
      <c r="AG460" s="6"/>
      <c r="AN460" s="6"/>
      <c r="AO460" s="6"/>
      <c r="AV460" s="6"/>
      <c r="AW460" s="6"/>
      <c r="BD460" s="6"/>
      <c r="BE460" s="6"/>
    </row>
    <row r="461" ht="15.75" customHeight="1">
      <c r="S461" s="277"/>
      <c r="U461" s="277"/>
      <c r="AF461" s="6"/>
      <c r="AG461" s="6"/>
      <c r="AN461" s="6"/>
      <c r="AO461" s="6"/>
      <c r="AV461" s="6"/>
      <c r="AW461" s="6"/>
      <c r="BD461" s="6"/>
      <c r="BE461" s="6"/>
    </row>
    <row r="462" ht="15.75" customHeight="1">
      <c r="S462" s="277"/>
      <c r="U462" s="277"/>
      <c r="AF462" s="6"/>
      <c r="AG462" s="6"/>
      <c r="AN462" s="6"/>
      <c r="AO462" s="6"/>
      <c r="AV462" s="6"/>
      <c r="AW462" s="6"/>
      <c r="BD462" s="6"/>
      <c r="BE462" s="6"/>
    </row>
    <row r="463" ht="15.75" customHeight="1">
      <c r="S463" s="277"/>
      <c r="U463" s="277"/>
      <c r="AF463" s="6"/>
      <c r="AG463" s="6"/>
      <c r="AN463" s="6"/>
      <c r="AO463" s="6"/>
      <c r="AV463" s="6"/>
      <c r="AW463" s="6"/>
      <c r="BD463" s="6"/>
      <c r="BE463" s="6"/>
    </row>
    <row r="464" ht="15.75" customHeight="1">
      <c r="S464" s="277"/>
      <c r="U464" s="277"/>
      <c r="AF464" s="6"/>
      <c r="AG464" s="6"/>
      <c r="AN464" s="6"/>
      <c r="AO464" s="6"/>
      <c r="AV464" s="6"/>
      <c r="AW464" s="6"/>
      <c r="BD464" s="6"/>
      <c r="BE464" s="6"/>
    </row>
    <row r="465" ht="15.75" customHeight="1">
      <c r="S465" s="277"/>
      <c r="U465" s="277"/>
      <c r="AF465" s="6"/>
      <c r="AG465" s="6"/>
      <c r="AN465" s="6"/>
      <c r="AO465" s="6"/>
      <c r="AV465" s="6"/>
      <c r="AW465" s="6"/>
      <c r="BD465" s="6"/>
      <c r="BE465" s="6"/>
    </row>
    <row r="466" ht="15.75" customHeight="1">
      <c r="S466" s="277"/>
      <c r="U466" s="277"/>
      <c r="AF466" s="6"/>
      <c r="AG466" s="6"/>
      <c r="AN466" s="6"/>
      <c r="AO466" s="6"/>
      <c r="AV466" s="6"/>
      <c r="AW466" s="6"/>
      <c r="BD466" s="6"/>
      <c r="BE466" s="6"/>
    </row>
    <row r="467" ht="15.75" customHeight="1">
      <c r="S467" s="277"/>
      <c r="U467" s="277"/>
      <c r="AF467" s="6"/>
      <c r="AG467" s="6"/>
      <c r="AN467" s="6"/>
      <c r="AO467" s="6"/>
      <c r="AV467" s="6"/>
      <c r="AW467" s="6"/>
      <c r="BD467" s="6"/>
      <c r="BE467" s="6"/>
    </row>
    <row r="468" ht="15.75" customHeight="1">
      <c r="S468" s="277"/>
      <c r="U468" s="277"/>
      <c r="AF468" s="6"/>
      <c r="AG468" s="6"/>
      <c r="AN468" s="6"/>
      <c r="AO468" s="6"/>
      <c r="AV468" s="6"/>
      <c r="AW468" s="6"/>
      <c r="BD468" s="6"/>
      <c r="BE468" s="6"/>
    </row>
    <row r="469" ht="15.75" customHeight="1">
      <c r="S469" s="277"/>
      <c r="U469" s="277"/>
      <c r="AF469" s="6"/>
      <c r="AG469" s="6"/>
      <c r="AN469" s="6"/>
      <c r="AO469" s="6"/>
      <c r="AV469" s="6"/>
      <c r="AW469" s="6"/>
      <c r="BD469" s="6"/>
      <c r="BE469" s="6"/>
    </row>
    <row r="470" ht="15.75" customHeight="1">
      <c r="S470" s="277"/>
      <c r="U470" s="277"/>
      <c r="AF470" s="6"/>
      <c r="AG470" s="6"/>
      <c r="AN470" s="6"/>
      <c r="AO470" s="6"/>
      <c r="AV470" s="6"/>
      <c r="AW470" s="6"/>
      <c r="BD470" s="6"/>
      <c r="BE470" s="6"/>
    </row>
    <row r="471" ht="15.75" customHeight="1">
      <c r="S471" s="277"/>
      <c r="U471" s="277"/>
      <c r="AF471" s="6"/>
      <c r="AG471" s="6"/>
      <c r="AN471" s="6"/>
      <c r="AO471" s="6"/>
      <c r="AV471" s="6"/>
      <c r="AW471" s="6"/>
      <c r="BD471" s="6"/>
      <c r="BE471" s="6"/>
    </row>
    <row r="472" ht="15.75" customHeight="1">
      <c r="S472" s="277"/>
      <c r="U472" s="277"/>
      <c r="AF472" s="6"/>
      <c r="AG472" s="6"/>
      <c r="AN472" s="6"/>
      <c r="AO472" s="6"/>
      <c r="AV472" s="6"/>
      <c r="AW472" s="6"/>
      <c r="BD472" s="6"/>
      <c r="BE472" s="6"/>
    </row>
    <row r="473" ht="15.75" customHeight="1">
      <c r="S473" s="277"/>
      <c r="U473" s="277"/>
      <c r="AF473" s="6"/>
      <c r="AG473" s="6"/>
      <c r="AN473" s="6"/>
      <c r="AO473" s="6"/>
      <c r="AV473" s="6"/>
      <c r="AW473" s="6"/>
      <c r="BD473" s="6"/>
      <c r="BE473" s="6"/>
    </row>
    <row r="474" ht="15.75" customHeight="1">
      <c r="S474" s="277"/>
      <c r="U474" s="277"/>
      <c r="AF474" s="6"/>
      <c r="AG474" s="6"/>
      <c r="AN474" s="6"/>
      <c r="AO474" s="6"/>
      <c r="AV474" s="6"/>
      <c r="AW474" s="6"/>
      <c r="BD474" s="6"/>
      <c r="BE474" s="6"/>
    </row>
    <row r="475" ht="15.75" customHeight="1">
      <c r="S475" s="277"/>
      <c r="U475" s="277"/>
      <c r="AF475" s="6"/>
      <c r="AG475" s="6"/>
      <c r="AN475" s="6"/>
      <c r="AO475" s="6"/>
      <c r="AV475" s="6"/>
      <c r="AW475" s="6"/>
      <c r="BD475" s="6"/>
      <c r="BE475" s="6"/>
    </row>
    <row r="476" ht="15.75" customHeight="1">
      <c r="S476" s="277"/>
      <c r="U476" s="277"/>
      <c r="AF476" s="6"/>
      <c r="AG476" s="6"/>
      <c r="AN476" s="6"/>
      <c r="AO476" s="6"/>
      <c r="AV476" s="6"/>
      <c r="AW476" s="6"/>
      <c r="BD476" s="6"/>
      <c r="BE476" s="6"/>
    </row>
    <row r="477" ht="15.75" customHeight="1">
      <c r="S477" s="277"/>
      <c r="U477" s="277"/>
      <c r="AF477" s="6"/>
      <c r="AG477" s="6"/>
      <c r="AN477" s="6"/>
      <c r="AO477" s="6"/>
      <c r="AV477" s="6"/>
      <c r="AW477" s="6"/>
      <c r="BD477" s="6"/>
      <c r="BE477" s="6"/>
    </row>
    <row r="478" ht="15.75" customHeight="1">
      <c r="S478" s="277"/>
      <c r="U478" s="277"/>
      <c r="AF478" s="6"/>
      <c r="AG478" s="6"/>
      <c r="AN478" s="6"/>
      <c r="AO478" s="6"/>
      <c r="AV478" s="6"/>
      <c r="AW478" s="6"/>
      <c r="BD478" s="6"/>
      <c r="BE478" s="6"/>
    </row>
    <row r="479" ht="15.75" customHeight="1">
      <c r="S479" s="277"/>
      <c r="U479" s="277"/>
      <c r="AF479" s="6"/>
      <c r="AG479" s="6"/>
      <c r="AN479" s="6"/>
      <c r="AO479" s="6"/>
      <c r="AV479" s="6"/>
      <c r="AW479" s="6"/>
      <c r="BD479" s="6"/>
      <c r="BE479" s="6"/>
    </row>
    <row r="480" ht="15.75" customHeight="1">
      <c r="S480" s="277"/>
      <c r="U480" s="277"/>
      <c r="AF480" s="6"/>
      <c r="AG480" s="6"/>
      <c r="AN480" s="6"/>
      <c r="AO480" s="6"/>
      <c r="AV480" s="6"/>
      <c r="AW480" s="6"/>
      <c r="BD480" s="6"/>
      <c r="BE480" s="6"/>
    </row>
    <row r="481" ht="15.75" customHeight="1">
      <c r="S481" s="277"/>
      <c r="U481" s="277"/>
      <c r="AF481" s="6"/>
      <c r="AG481" s="6"/>
      <c r="AN481" s="6"/>
      <c r="AO481" s="6"/>
      <c r="AV481" s="6"/>
      <c r="AW481" s="6"/>
      <c r="BD481" s="6"/>
      <c r="BE481" s="6"/>
    </row>
    <row r="482" ht="15.75" customHeight="1">
      <c r="S482" s="277"/>
      <c r="U482" s="277"/>
      <c r="AF482" s="6"/>
      <c r="AG482" s="6"/>
      <c r="AN482" s="6"/>
      <c r="AO482" s="6"/>
      <c r="AV482" s="6"/>
      <c r="AW482" s="6"/>
      <c r="BD482" s="6"/>
      <c r="BE482" s="6"/>
    </row>
    <row r="483" ht="15.75" customHeight="1">
      <c r="S483" s="277"/>
      <c r="U483" s="277"/>
      <c r="AF483" s="6"/>
      <c r="AG483" s="6"/>
      <c r="AN483" s="6"/>
      <c r="AO483" s="6"/>
      <c r="AV483" s="6"/>
      <c r="AW483" s="6"/>
      <c r="BD483" s="6"/>
      <c r="BE483" s="6"/>
    </row>
    <row r="484" ht="15.75" customHeight="1">
      <c r="S484" s="277"/>
      <c r="U484" s="277"/>
      <c r="AF484" s="6"/>
      <c r="AG484" s="6"/>
      <c r="AN484" s="6"/>
      <c r="AO484" s="6"/>
      <c r="AV484" s="6"/>
      <c r="AW484" s="6"/>
      <c r="BD484" s="6"/>
      <c r="BE484" s="6"/>
    </row>
    <row r="485" ht="15.75" customHeight="1">
      <c r="S485" s="277"/>
      <c r="U485" s="277"/>
      <c r="AF485" s="6"/>
      <c r="AG485" s="6"/>
      <c r="AN485" s="6"/>
      <c r="AO485" s="6"/>
      <c r="AV485" s="6"/>
      <c r="AW485" s="6"/>
      <c r="BD485" s="6"/>
      <c r="BE485" s="6"/>
    </row>
    <row r="486" ht="15.75" customHeight="1">
      <c r="S486" s="277"/>
      <c r="U486" s="277"/>
      <c r="AF486" s="6"/>
      <c r="AG486" s="6"/>
      <c r="AN486" s="6"/>
      <c r="AO486" s="6"/>
      <c r="AV486" s="6"/>
      <c r="AW486" s="6"/>
      <c r="BD486" s="6"/>
      <c r="BE486" s="6"/>
    </row>
    <row r="487" ht="15.75" customHeight="1">
      <c r="S487" s="277"/>
      <c r="U487" s="277"/>
      <c r="AF487" s="6"/>
      <c r="AG487" s="6"/>
      <c r="AN487" s="6"/>
      <c r="AO487" s="6"/>
      <c r="AV487" s="6"/>
      <c r="AW487" s="6"/>
      <c r="BD487" s="6"/>
      <c r="BE487" s="6"/>
    </row>
    <row r="488" ht="15.75" customHeight="1">
      <c r="S488" s="277"/>
      <c r="U488" s="277"/>
      <c r="AF488" s="6"/>
      <c r="AG488" s="6"/>
      <c r="AN488" s="6"/>
      <c r="AO488" s="6"/>
      <c r="AV488" s="6"/>
      <c r="AW488" s="6"/>
      <c r="BD488" s="6"/>
      <c r="BE488" s="6"/>
    </row>
    <row r="489" ht="15.75" customHeight="1">
      <c r="S489" s="277"/>
      <c r="U489" s="277"/>
      <c r="AF489" s="6"/>
      <c r="AG489" s="6"/>
      <c r="AN489" s="6"/>
      <c r="AO489" s="6"/>
      <c r="AV489" s="6"/>
      <c r="AW489" s="6"/>
      <c r="BD489" s="6"/>
      <c r="BE489" s="6"/>
    </row>
    <row r="490" ht="15.75" customHeight="1">
      <c r="S490" s="277"/>
      <c r="U490" s="277"/>
      <c r="AF490" s="6"/>
      <c r="AG490" s="6"/>
      <c r="AN490" s="6"/>
      <c r="AO490" s="6"/>
      <c r="AV490" s="6"/>
      <c r="AW490" s="6"/>
      <c r="BD490" s="6"/>
      <c r="BE490" s="6"/>
    </row>
    <row r="491" ht="15.75" customHeight="1">
      <c r="S491" s="277"/>
      <c r="U491" s="277"/>
      <c r="AF491" s="6"/>
      <c r="AG491" s="6"/>
      <c r="AN491" s="6"/>
      <c r="AO491" s="6"/>
      <c r="AV491" s="6"/>
      <c r="AW491" s="6"/>
      <c r="BD491" s="6"/>
      <c r="BE491" s="6"/>
    </row>
    <row r="492" ht="15.75" customHeight="1">
      <c r="S492" s="277"/>
      <c r="U492" s="277"/>
      <c r="AF492" s="6"/>
      <c r="AG492" s="6"/>
      <c r="AN492" s="6"/>
      <c r="AO492" s="6"/>
      <c r="AV492" s="6"/>
      <c r="AW492" s="6"/>
      <c r="BD492" s="6"/>
      <c r="BE492" s="6"/>
    </row>
    <row r="493" ht="15.75" customHeight="1">
      <c r="S493" s="277"/>
      <c r="U493" s="277"/>
      <c r="AF493" s="6"/>
      <c r="AG493" s="6"/>
      <c r="AN493" s="6"/>
      <c r="AO493" s="6"/>
      <c r="AV493" s="6"/>
      <c r="AW493" s="6"/>
      <c r="BD493" s="6"/>
      <c r="BE493" s="6"/>
    </row>
    <row r="494" ht="15.75" customHeight="1">
      <c r="S494" s="277"/>
      <c r="U494" s="277"/>
      <c r="AF494" s="6"/>
      <c r="AG494" s="6"/>
      <c r="AN494" s="6"/>
      <c r="AO494" s="6"/>
      <c r="AV494" s="6"/>
      <c r="AW494" s="6"/>
      <c r="BD494" s="6"/>
      <c r="BE494" s="6"/>
    </row>
    <row r="495" ht="15.75" customHeight="1">
      <c r="S495" s="277"/>
      <c r="U495" s="277"/>
      <c r="AF495" s="6"/>
      <c r="AG495" s="6"/>
      <c r="AN495" s="6"/>
      <c r="AO495" s="6"/>
      <c r="AV495" s="6"/>
      <c r="AW495" s="6"/>
      <c r="BD495" s="6"/>
      <c r="BE495" s="6"/>
    </row>
    <row r="496" ht="15.75" customHeight="1">
      <c r="S496" s="277"/>
      <c r="U496" s="277"/>
      <c r="AF496" s="6"/>
      <c r="AG496" s="6"/>
      <c r="AN496" s="6"/>
      <c r="AO496" s="6"/>
      <c r="AV496" s="6"/>
      <c r="AW496" s="6"/>
      <c r="BD496" s="6"/>
      <c r="BE496" s="6"/>
    </row>
    <row r="497" ht="15.75" customHeight="1">
      <c r="S497" s="277"/>
      <c r="U497" s="277"/>
      <c r="AF497" s="6"/>
      <c r="AG497" s="6"/>
      <c r="AN497" s="6"/>
      <c r="AO497" s="6"/>
      <c r="AV497" s="6"/>
      <c r="AW497" s="6"/>
      <c r="BD497" s="6"/>
      <c r="BE497" s="6"/>
    </row>
    <row r="498" ht="15.75" customHeight="1">
      <c r="S498" s="277"/>
      <c r="U498" s="277"/>
      <c r="AF498" s="6"/>
      <c r="AG498" s="6"/>
      <c r="AN498" s="6"/>
      <c r="AO498" s="6"/>
      <c r="AV498" s="6"/>
      <c r="AW498" s="6"/>
      <c r="BD498" s="6"/>
      <c r="BE498" s="6"/>
    </row>
    <row r="499" ht="15.75" customHeight="1">
      <c r="S499" s="277"/>
      <c r="U499" s="277"/>
      <c r="AF499" s="6"/>
      <c r="AG499" s="6"/>
      <c r="AN499" s="6"/>
      <c r="AO499" s="6"/>
      <c r="AV499" s="6"/>
      <c r="AW499" s="6"/>
      <c r="BD499" s="6"/>
      <c r="BE499" s="6"/>
    </row>
    <row r="500" ht="15.75" customHeight="1">
      <c r="S500" s="277"/>
      <c r="U500" s="277"/>
      <c r="AF500" s="6"/>
      <c r="AG500" s="6"/>
      <c r="AN500" s="6"/>
      <c r="AO500" s="6"/>
      <c r="AV500" s="6"/>
      <c r="AW500" s="6"/>
      <c r="BD500" s="6"/>
      <c r="BE500" s="6"/>
    </row>
    <row r="501" ht="15.75" customHeight="1">
      <c r="S501" s="277"/>
      <c r="U501" s="277"/>
      <c r="AF501" s="6"/>
      <c r="AG501" s="6"/>
      <c r="AN501" s="6"/>
      <c r="AO501" s="6"/>
      <c r="AV501" s="6"/>
      <c r="AW501" s="6"/>
      <c r="BD501" s="6"/>
      <c r="BE501" s="6"/>
    </row>
    <row r="502" ht="15.75" customHeight="1">
      <c r="S502" s="277"/>
      <c r="U502" s="277"/>
      <c r="AF502" s="6"/>
      <c r="AG502" s="6"/>
      <c r="AN502" s="6"/>
      <c r="AO502" s="6"/>
      <c r="AV502" s="6"/>
      <c r="AW502" s="6"/>
      <c r="BD502" s="6"/>
      <c r="BE502" s="6"/>
    </row>
    <row r="503" ht="15.75" customHeight="1">
      <c r="S503" s="277"/>
      <c r="U503" s="277"/>
      <c r="AF503" s="6"/>
      <c r="AG503" s="6"/>
      <c r="AN503" s="6"/>
      <c r="AO503" s="6"/>
      <c r="AV503" s="6"/>
      <c r="AW503" s="6"/>
      <c r="BD503" s="6"/>
      <c r="BE503" s="6"/>
    </row>
    <row r="504" ht="15.75" customHeight="1">
      <c r="S504" s="277"/>
      <c r="U504" s="277"/>
      <c r="AF504" s="6"/>
      <c r="AG504" s="6"/>
      <c r="AN504" s="6"/>
      <c r="AO504" s="6"/>
      <c r="AV504" s="6"/>
      <c r="AW504" s="6"/>
      <c r="BD504" s="6"/>
      <c r="BE504" s="6"/>
    </row>
    <row r="505" ht="15.75" customHeight="1">
      <c r="S505" s="277"/>
      <c r="U505" s="277"/>
      <c r="AF505" s="6"/>
      <c r="AG505" s="6"/>
      <c r="AN505" s="6"/>
      <c r="AO505" s="6"/>
      <c r="AV505" s="6"/>
      <c r="AW505" s="6"/>
      <c r="BD505" s="6"/>
      <c r="BE505" s="6"/>
    </row>
    <row r="506" ht="15.75" customHeight="1">
      <c r="S506" s="277"/>
      <c r="U506" s="277"/>
      <c r="AF506" s="6"/>
      <c r="AG506" s="6"/>
      <c r="AN506" s="6"/>
      <c r="AO506" s="6"/>
      <c r="AV506" s="6"/>
      <c r="AW506" s="6"/>
      <c r="BD506" s="6"/>
      <c r="BE506" s="6"/>
    </row>
    <row r="507" ht="15.75" customHeight="1">
      <c r="S507" s="277"/>
      <c r="U507" s="277"/>
      <c r="AF507" s="6"/>
      <c r="AG507" s="6"/>
      <c r="AN507" s="6"/>
      <c r="AO507" s="6"/>
      <c r="AV507" s="6"/>
      <c r="AW507" s="6"/>
      <c r="BD507" s="6"/>
      <c r="BE507" s="6"/>
    </row>
    <row r="508" ht="15.75" customHeight="1">
      <c r="S508" s="277"/>
      <c r="U508" s="277"/>
      <c r="AF508" s="6"/>
      <c r="AG508" s="6"/>
      <c r="AN508" s="6"/>
      <c r="AO508" s="6"/>
      <c r="AV508" s="6"/>
      <c r="AW508" s="6"/>
      <c r="BD508" s="6"/>
      <c r="BE508" s="6"/>
    </row>
    <row r="509" ht="15.75" customHeight="1">
      <c r="S509" s="277"/>
      <c r="U509" s="277"/>
      <c r="AF509" s="6"/>
      <c r="AG509" s="6"/>
      <c r="AN509" s="6"/>
      <c r="AO509" s="6"/>
      <c r="AV509" s="6"/>
      <c r="AW509" s="6"/>
      <c r="BD509" s="6"/>
      <c r="BE509" s="6"/>
    </row>
    <row r="510" ht="15.75" customHeight="1">
      <c r="S510" s="277"/>
      <c r="U510" s="277"/>
      <c r="AF510" s="6"/>
      <c r="AG510" s="6"/>
      <c r="AN510" s="6"/>
      <c r="AO510" s="6"/>
      <c r="AV510" s="6"/>
      <c r="AW510" s="6"/>
      <c r="BD510" s="6"/>
      <c r="BE510" s="6"/>
    </row>
    <row r="511" ht="15.75" customHeight="1">
      <c r="S511" s="277"/>
      <c r="U511" s="277"/>
      <c r="AF511" s="6"/>
      <c r="AG511" s="6"/>
      <c r="AN511" s="6"/>
      <c r="AO511" s="6"/>
      <c r="AV511" s="6"/>
      <c r="AW511" s="6"/>
      <c r="BD511" s="6"/>
      <c r="BE511" s="6"/>
    </row>
    <row r="512" ht="15.75" customHeight="1">
      <c r="S512" s="277"/>
      <c r="U512" s="277"/>
      <c r="AF512" s="6"/>
      <c r="AG512" s="6"/>
      <c r="AN512" s="6"/>
      <c r="AO512" s="6"/>
      <c r="AV512" s="6"/>
      <c r="AW512" s="6"/>
      <c r="BD512" s="6"/>
      <c r="BE512" s="6"/>
    </row>
    <row r="513" ht="15.75" customHeight="1">
      <c r="S513" s="277"/>
      <c r="U513" s="277"/>
      <c r="AF513" s="6"/>
      <c r="AG513" s="6"/>
      <c r="AN513" s="6"/>
      <c r="AO513" s="6"/>
      <c r="AV513" s="6"/>
      <c r="AW513" s="6"/>
      <c r="BD513" s="6"/>
      <c r="BE513" s="6"/>
    </row>
    <row r="514" ht="15.75" customHeight="1">
      <c r="S514" s="277"/>
      <c r="U514" s="277"/>
      <c r="AF514" s="6"/>
      <c r="AG514" s="6"/>
      <c r="AN514" s="6"/>
      <c r="AO514" s="6"/>
      <c r="AV514" s="6"/>
      <c r="AW514" s="6"/>
      <c r="BD514" s="6"/>
      <c r="BE514" s="6"/>
    </row>
    <row r="515" ht="15.75" customHeight="1">
      <c r="S515" s="277"/>
      <c r="U515" s="277"/>
      <c r="AF515" s="6"/>
      <c r="AG515" s="6"/>
      <c r="AN515" s="6"/>
      <c r="AO515" s="6"/>
      <c r="AV515" s="6"/>
      <c r="AW515" s="6"/>
      <c r="BD515" s="6"/>
      <c r="BE515" s="6"/>
    </row>
    <row r="516" ht="15.75" customHeight="1">
      <c r="S516" s="277"/>
      <c r="U516" s="277"/>
      <c r="AF516" s="6"/>
      <c r="AG516" s="6"/>
      <c r="AN516" s="6"/>
      <c r="AO516" s="6"/>
      <c r="AV516" s="6"/>
      <c r="AW516" s="6"/>
      <c r="BD516" s="6"/>
      <c r="BE516" s="6"/>
    </row>
    <row r="517" ht="15.75" customHeight="1">
      <c r="S517" s="277"/>
      <c r="U517" s="277"/>
      <c r="AF517" s="6"/>
      <c r="AG517" s="6"/>
      <c r="AN517" s="6"/>
      <c r="AO517" s="6"/>
      <c r="AV517" s="6"/>
      <c r="AW517" s="6"/>
      <c r="BD517" s="6"/>
      <c r="BE517" s="6"/>
    </row>
    <row r="518" ht="15.75" customHeight="1">
      <c r="S518" s="277"/>
      <c r="U518" s="277"/>
      <c r="AF518" s="6"/>
      <c r="AG518" s="6"/>
      <c r="AN518" s="6"/>
      <c r="AO518" s="6"/>
      <c r="AV518" s="6"/>
      <c r="AW518" s="6"/>
      <c r="BD518" s="6"/>
      <c r="BE518" s="6"/>
    </row>
    <row r="519" ht="15.75" customHeight="1">
      <c r="S519" s="277"/>
      <c r="U519" s="277"/>
      <c r="AF519" s="6"/>
      <c r="AG519" s="6"/>
      <c r="AN519" s="6"/>
      <c r="AO519" s="6"/>
      <c r="AV519" s="6"/>
      <c r="AW519" s="6"/>
      <c r="BD519" s="6"/>
      <c r="BE519" s="6"/>
    </row>
    <row r="520" ht="15.75" customHeight="1">
      <c r="S520" s="277"/>
      <c r="U520" s="277"/>
      <c r="AF520" s="6"/>
      <c r="AG520" s="6"/>
      <c r="AN520" s="6"/>
      <c r="AO520" s="6"/>
      <c r="AV520" s="6"/>
      <c r="AW520" s="6"/>
      <c r="BD520" s="6"/>
      <c r="BE520" s="6"/>
    </row>
    <row r="521" ht="15.75" customHeight="1">
      <c r="S521" s="277"/>
      <c r="U521" s="277"/>
      <c r="AF521" s="6"/>
      <c r="AG521" s="6"/>
      <c r="AN521" s="6"/>
      <c r="AO521" s="6"/>
      <c r="AV521" s="6"/>
      <c r="AW521" s="6"/>
      <c r="BD521" s="6"/>
      <c r="BE521" s="6"/>
    </row>
    <row r="522" ht="15.75" customHeight="1">
      <c r="S522" s="277"/>
      <c r="U522" s="277"/>
      <c r="AF522" s="6"/>
      <c r="AG522" s="6"/>
      <c r="AN522" s="6"/>
      <c r="AO522" s="6"/>
      <c r="AV522" s="6"/>
      <c r="AW522" s="6"/>
      <c r="BD522" s="6"/>
      <c r="BE522" s="6"/>
    </row>
    <row r="523" ht="15.75" customHeight="1">
      <c r="S523" s="277"/>
      <c r="U523" s="277"/>
      <c r="AF523" s="6"/>
      <c r="AG523" s="6"/>
      <c r="AN523" s="6"/>
      <c r="AO523" s="6"/>
      <c r="AV523" s="6"/>
      <c r="AW523" s="6"/>
      <c r="BD523" s="6"/>
      <c r="BE523" s="6"/>
    </row>
    <row r="524" ht="15.75" customHeight="1">
      <c r="S524" s="277"/>
      <c r="U524" s="277"/>
      <c r="AF524" s="6"/>
      <c r="AG524" s="6"/>
      <c r="AN524" s="6"/>
      <c r="AO524" s="6"/>
      <c r="AV524" s="6"/>
      <c r="AW524" s="6"/>
      <c r="BD524" s="6"/>
      <c r="BE524" s="6"/>
    </row>
    <row r="525" ht="15.75" customHeight="1">
      <c r="S525" s="277"/>
      <c r="U525" s="277"/>
      <c r="AF525" s="6"/>
      <c r="AG525" s="6"/>
      <c r="AN525" s="6"/>
      <c r="AO525" s="6"/>
      <c r="AV525" s="6"/>
      <c r="AW525" s="6"/>
      <c r="BD525" s="6"/>
      <c r="BE525" s="6"/>
    </row>
    <row r="526" ht="15.75" customHeight="1">
      <c r="S526" s="277"/>
      <c r="U526" s="277"/>
      <c r="AF526" s="6"/>
      <c r="AG526" s="6"/>
      <c r="AN526" s="6"/>
      <c r="AO526" s="6"/>
      <c r="AV526" s="6"/>
      <c r="AW526" s="6"/>
      <c r="BD526" s="6"/>
      <c r="BE526" s="6"/>
    </row>
    <row r="527" ht="15.75" customHeight="1">
      <c r="S527" s="277"/>
      <c r="U527" s="277"/>
      <c r="AF527" s="6"/>
      <c r="AG527" s="6"/>
      <c r="AN527" s="6"/>
      <c r="AO527" s="6"/>
      <c r="AV527" s="6"/>
      <c r="AW527" s="6"/>
      <c r="BD527" s="6"/>
      <c r="BE527" s="6"/>
    </row>
    <row r="528" ht="15.75" customHeight="1">
      <c r="S528" s="277"/>
      <c r="U528" s="277"/>
      <c r="AF528" s="6"/>
      <c r="AG528" s="6"/>
      <c r="AN528" s="6"/>
      <c r="AO528" s="6"/>
      <c r="AV528" s="6"/>
      <c r="AW528" s="6"/>
      <c r="BD528" s="6"/>
      <c r="BE528" s="6"/>
    </row>
    <row r="529" ht="15.75" customHeight="1">
      <c r="S529" s="277"/>
      <c r="U529" s="277"/>
      <c r="AF529" s="6"/>
      <c r="AG529" s="6"/>
      <c r="AN529" s="6"/>
      <c r="AO529" s="6"/>
      <c r="AV529" s="6"/>
      <c r="AW529" s="6"/>
      <c r="BD529" s="6"/>
      <c r="BE529" s="6"/>
    </row>
    <row r="530" ht="15.75" customHeight="1">
      <c r="S530" s="277"/>
      <c r="U530" s="277"/>
      <c r="AF530" s="6"/>
      <c r="AG530" s="6"/>
      <c r="AN530" s="6"/>
      <c r="AO530" s="6"/>
      <c r="AV530" s="6"/>
      <c r="AW530" s="6"/>
      <c r="BD530" s="6"/>
      <c r="BE530" s="6"/>
    </row>
    <row r="531" ht="15.75" customHeight="1">
      <c r="S531" s="277"/>
      <c r="U531" s="277"/>
      <c r="AF531" s="6"/>
      <c r="AG531" s="6"/>
      <c r="AN531" s="6"/>
      <c r="AO531" s="6"/>
      <c r="AV531" s="6"/>
      <c r="AW531" s="6"/>
      <c r="BD531" s="6"/>
      <c r="BE531" s="6"/>
    </row>
    <row r="532" ht="15.75" customHeight="1">
      <c r="S532" s="277"/>
      <c r="U532" s="277"/>
      <c r="AF532" s="6"/>
      <c r="AG532" s="6"/>
      <c r="AN532" s="6"/>
      <c r="AO532" s="6"/>
      <c r="AV532" s="6"/>
      <c r="AW532" s="6"/>
      <c r="BD532" s="6"/>
      <c r="BE532" s="6"/>
    </row>
    <row r="533" ht="15.75" customHeight="1">
      <c r="S533" s="277"/>
      <c r="U533" s="277"/>
      <c r="AF533" s="6"/>
      <c r="AG533" s="6"/>
      <c r="AN533" s="6"/>
      <c r="AO533" s="6"/>
      <c r="AV533" s="6"/>
      <c r="AW533" s="6"/>
      <c r="BD533" s="6"/>
      <c r="BE533" s="6"/>
    </row>
    <row r="534" ht="15.75" customHeight="1">
      <c r="S534" s="277"/>
      <c r="U534" s="277"/>
      <c r="AF534" s="6"/>
      <c r="AG534" s="6"/>
      <c r="AN534" s="6"/>
      <c r="AO534" s="6"/>
      <c r="AV534" s="6"/>
      <c r="AW534" s="6"/>
      <c r="BD534" s="6"/>
      <c r="BE534" s="6"/>
    </row>
    <row r="535" ht="15.75" customHeight="1">
      <c r="S535" s="277"/>
      <c r="U535" s="277"/>
      <c r="AF535" s="6"/>
      <c r="AG535" s="6"/>
      <c r="AN535" s="6"/>
      <c r="AO535" s="6"/>
      <c r="AV535" s="6"/>
      <c r="AW535" s="6"/>
      <c r="BD535" s="6"/>
      <c r="BE535" s="6"/>
    </row>
    <row r="536" ht="15.75" customHeight="1">
      <c r="S536" s="277"/>
      <c r="U536" s="277"/>
      <c r="AF536" s="6"/>
      <c r="AG536" s="6"/>
      <c r="AN536" s="6"/>
      <c r="AO536" s="6"/>
      <c r="AV536" s="6"/>
      <c r="AW536" s="6"/>
      <c r="BD536" s="6"/>
      <c r="BE536" s="6"/>
    </row>
    <row r="537" ht="15.75" customHeight="1">
      <c r="S537" s="277"/>
      <c r="U537" s="277"/>
      <c r="AF537" s="6"/>
      <c r="AG537" s="6"/>
      <c r="AN537" s="6"/>
      <c r="AO537" s="6"/>
      <c r="AV537" s="6"/>
      <c r="AW537" s="6"/>
      <c r="BD537" s="6"/>
      <c r="BE537" s="6"/>
    </row>
    <row r="538" ht="15.75" customHeight="1">
      <c r="S538" s="277"/>
      <c r="U538" s="277"/>
      <c r="AF538" s="6"/>
      <c r="AG538" s="6"/>
      <c r="AN538" s="6"/>
      <c r="AO538" s="6"/>
      <c r="AV538" s="6"/>
      <c r="AW538" s="6"/>
      <c r="BD538" s="6"/>
      <c r="BE538" s="6"/>
    </row>
    <row r="539" ht="15.75" customHeight="1">
      <c r="S539" s="277"/>
      <c r="U539" s="277"/>
      <c r="AF539" s="6"/>
      <c r="AG539" s="6"/>
      <c r="AN539" s="6"/>
      <c r="AO539" s="6"/>
      <c r="AV539" s="6"/>
      <c r="AW539" s="6"/>
      <c r="BD539" s="6"/>
      <c r="BE539" s="6"/>
    </row>
    <row r="540" ht="15.75" customHeight="1">
      <c r="S540" s="277"/>
      <c r="U540" s="277"/>
      <c r="AF540" s="6"/>
      <c r="AG540" s="6"/>
      <c r="AN540" s="6"/>
      <c r="AO540" s="6"/>
      <c r="AV540" s="6"/>
      <c r="AW540" s="6"/>
      <c r="BD540" s="6"/>
      <c r="BE540" s="6"/>
    </row>
    <row r="541" ht="15.75" customHeight="1">
      <c r="S541" s="277"/>
      <c r="U541" s="277"/>
      <c r="AF541" s="6"/>
      <c r="AG541" s="6"/>
      <c r="AN541" s="6"/>
      <c r="AO541" s="6"/>
      <c r="AV541" s="6"/>
      <c r="AW541" s="6"/>
      <c r="BD541" s="6"/>
      <c r="BE541" s="6"/>
    </row>
    <row r="542" ht="15.75" customHeight="1">
      <c r="S542" s="277"/>
      <c r="U542" s="277"/>
      <c r="AF542" s="6"/>
      <c r="AG542" s="6"/>
      <c r="AN542" s="6"/>
      <c r="AO542" s="6"/>
      <c r="AV542" s="6"/>
      <c r="AW542" s="6"/>
      <c r="BD542" s="6"/>
      <c r="BE542" s="6"/>
    </row>
    <row r="543" ht="15.75" customHeight="1">
      <c r="S543" s="277"/>
      <c r="U543" s="277"/>
      <c r="AF543" s="6"/>
      <c r="AG543" s="6"/>
      <c r="AN543" s="6"/>
      <c r="AO543" s="6"/>
      <c r="AV543" s="6"/>
      <c r="AW543" s="6"/>
      <c r="BD543" s="6"/>
      <c r="BE543" s="6"/>
    </row>
    <row r="544" ht="15.75" customHeight="1">
      <c r="S544" s="277"/>
      <c r="U544" s="277"/>
      <c r="AF544" s="6"/>
      <c r="AG544" s="6"/>
      <c r="AN544" s="6"/>
      <c r="AO544" s="6"/>
      <c r="AV544" s="6"/>
      <c r="AW544" s="6"/>
      <c r="BD544" s="6"/>
      <c r="BE544" s="6"/>
    </row>
    <row r="545" ht="15.75" customHeight="1">
      <c r="S545" s="277"/>
      <c r="U545" s="277"/>
      <c r="AF545" s="6"/>
      <c r="AG545" s="6"/>
      <c r="AN545" s="6"/>
      <c r="AO545" s="6"/>
      <c r="AV545" s="6"/>
      <c r="AW545" s="6"/>
      <c r="BD545" s="6"/>
      <c r="BE545" s="6"/>
    </row>
    <row r="546" ht="15.75" customHeight="1">
      <c r="S546" s="277"/>
      <c r="U546" s="277"/>
      <c r="AF546" s="6"/>
      <c r="AG546" s="6"/>
      <c r="AN546" s="6"/>
      <c r="AO546" s="6"/>
      <c r="AV546" s="6"/>
      <c r="AW546" s="6"/>
      <c r="BD546" s="6"/>
      <c r="BE546" s="6"/>
    </row>
    <row r="547" ht="15.75" customHeight="1">
      <c r="S547" s="277"/>
      <c r="U547" s="277"/>
      <c r="AF547" s="6"/>
      <c r="AG547" s="6"/>
      <c r="AN547" s="6"/>
      <c r="AO547" s="6"/>
      <c r="AV547" s="6"/>
      <c r="AW547" s="6"/>
      <c r="BD547" s="6"/>
      <c r="BE547" s="6"/>
    </row>
    <row r="548" ht="15.75" customHeight="1">
      <c r="S548" s="277"/>
      <c r="U548" s="277"/>
      <c r="AF548" s="6"/>
      <c r="AG548" s="6"/>
      <c r="AN548" s="6"/>
      <c r="AO548" s="6"/>
      <c r="AV548" s="6"/>
      <c r="AW548" s="6"/>
      <c r="BD548" s="6"/>
      <c r="BE548" s="6"/>
    </row>
    <row r="549" ht="15.75" customHeight="1">
      <c r="S549" s="277"/>
      <c r="U549" s="277"/>
      <c r="AF549" s="6"/>
      <c r="AG549" s="6"/>
      <c r="AN549" s="6"/>
      <c r="AO549" s="6"/>
      <c r="AV549" s="6"/>
      <c r="AW549" s="6"/>
      <c r="BD549" s="6"/>
      <c r="BE549" s="6"/>
    </row>
    <row r="550" ht="15.75" customHeight="1">
      <c r="S550" s="277"/>
      <c r="U550" s="277"/>
      <c r="AF550" s="6"/>
      <c r="AG550" s="6"/>
      <c r="AN550" s="6"/>
      <c r="AO550" s="6"/>
      <c r="AV550" s="6"/>
      <c r="AW550" s="6"/>
      <c r="BD550" s="6"/>
      <c r="BE550" s="6"/>
    </row>
    <row r="551" ht="15.75" customHeight="1">
      <c r="S551" s="277"/>
      <c r="U551" s="277"/>
      <c r="AF551" s="6"/>
      <c r="AG551" s="6"/>
      <c r="AN551" s="6"/>
      <c r="AO551" s="6"/>
      <c r="AV551" s="6"/>
      <c r="AW551" s="6"/>
      <c r="BD551" s="6"/>
      <c r="BE551" s="6"/>
    </row>
    <row r="552" ht="15.75" customHeight="1">
      <c r="S552" s="277"/>
      <c r="U552" s="277"/>
      <c r="AF552" s="6"/>
      <c r="AG552" s="6"/>
      <c r="AN552" s="6"/>
      <c r="AO552" s="6"/>
      <c r="AV552" s="6"/>
      <c r="AW552" s="6"/>
      <c r="BD552" s="6"/>
      <c r="BE552" s="6"/>
    </row>
    <row r="553" ht="15.75" customHeight="1">
      <c r="S553" s="277"/>
      <c r="U553" s="277"/>
      <c r="AF553" s="6"/>
      <c r="AG553" s="6"/>
      <c r="AN553" s="6"/>
      <c r="AO553" s="6"/>
      <c r="AV553" s="6"/>
      <c r="AW553" s="6"/>
      <c r="BD553" s="6"/>
      <c r="BE553" s="6"/>
    </row>
    <row r="554" ht="15.75" customHeight="1">
      <c r="S554" s="277"/>
      <c r="U554" s="277"/>
      <c r="AF554" s="6"/>
      <c r="AG554" s="6"/>
      <c r="AN554" s="6"/>
      <c r="AO554" s="6"/>
      <c r="AV554" s="6"/>
      <c r="AW554" s="6"/>
      <c r="BD554" s="6"/>
      <c r="BE554" s="6"/>
    </row>
    <row r="555" ht="15.75" customHeight="1">
      <c r="S555" s="277"/>
      <c r="U555" s="277"/>
      <c r="AF555" s="6"/>
      <c r="AG555" s="6"/>
      <c r="AN555" s="6"/>
      <c r="AO555" s="6"/>
      <c r="AV555" s="6"/>
      <c r="AW555" s="6"/>
      <c r="BD555" s="6"/>
      <c r="BE555" s="6"/>
    </row>
    <row r="556" ht="15.75" customHeight="1">
      <c r="S556" s="277"/>
      <c r="U556" s="277"/>
      <c r="AF556" s="6"/>
      <c r="AG556" s="6"/>
      <c r="AN556" s="6"/>
      <c r="AO556" s="6"/>
      <c r="AV556" s="6"/>
      <c r="AW556" s="6"/>
      <c r="BD556" s="6"/>
      <c r="BE556" s="6"/>
    </row>
    <row r="557" ht="15.75" customHeight="1">
      <c r="S557" s="277"/>
      <c r="U557" s="277"/>
      <c r="AF557" s="6"/>
      <c r="AG557" s="6"/>
      <c r="AN557" s="6"/>
      <c r="AO557" s="6"/>
      <c r="AV557" s="6"/>
      <c r="AW557" s="6"/>
      <c r="BD557" s="6"/>
      <c r="BE557" s="6"/>
    </row>
    <row r="558" ht="15.75" customHeight="1">
      <c r="S558" s="277"/>
      <c r="U558" s="277"/>
      <c r="AF558" s="6"/>
      <c r="AG558" s="6"/>
      <c r="AN558" s="6"/>
      <c r="AO558" s="6"/>
      <c r="AV558" s="6"/>
      <c r="AW558" s="6"/>
      <c r="BD558" s="6"/>
      <c r="BE558" s="6"/>
    </row>
    <row r="559" ht="15.75" customHeight="1">
      <c r="S559" s="277"/>
      <c r="U559" s="277"/>
      <c r="AF559" s="6"/>
      <c r="AG559" s="6"/>
      <c r="AN559" s="6"/>
      <c r="AO559" s="6"/>
      <c r="AV559" s="6"/>
      <c r="AW559" s="6"/>
      <c r="BD559" s="6"/>
      <c r="BE559" s="6"/>
    </row>
    <row r="560" ht="15.75" customHeight="1">
      <c r="S560" s="277"/>
      <c r="U560" s="277"/>
      <c r="AF560" s="6"/>
      <c r="AG560" s="6"/>
      <c r="AN560" s="6"/>
      <c r="AO560" s="6"/>
      <c r="AV560" s="6"/>
      <c r="AW560" s="6"/>
      <c r="BD560" s="6"/>
      <c r="BE560" s="6"/>
    </row>
    <row r="561" ht="15.75" customHeight="1">
      <c r="S561" s="277"/>
      <c r="U561" s="277"/>
      <c r="AF561" s="6"/>
      <c r="AG561" s="6"/>
      <c r="AN561" s="6"/>
      <c r="AO561" s="6"/>
      <c r="AV561" s="6"/>
      <c r="AW561" s="6"/>
      <c r="BD561" s="6"/>
      <c r="BE561" s="6"/>
    </row>
    <row r="562" ht="15.75" customHeight="1">
      <c r="S562" s="277"/>
      <c r="U562" s="277"/>
      <c r="AF562" s="6"/>
      <c r="AG562" s="6"/>
      <c r="AN562" s="6"/>
      <c r="AO562" s="6"/>
      <c r="AV562" s="6"/>
      <c r="AW562" s="6"/>
      <c r="BD562" s="6"/>
      <c r="BE562" s="6"/>
    </row>
    <row r="563" ht="15.75" customHeight="1">
      <c r="S563" s="277"/>
      <c r="U563" s="277"/>
      <c r="AF563" s="6"/>
      <c r="AG563" s="6"/>
      <c r="AN563" s="6"/>
      <c r="AO563" s="6"/>
      <c r="AV563" s="6"/>
      <c r="AW563" s="6"/>
      <c r="BD563" s="6"/>
      <c r="BE563" s="6"/>
    </row>
    <row r="564" ht="15.75" customHeight="1">
      <c r="S564" s="277"/>
      <c r="U564" s="277"/>
      <c r="AF564" s="6"/>
      <c r="AG564" s="6"/>
      <c r="AN564" s="6"/>
      <c r="AO564" s="6"/>
      <c r="AV564" s="6"/>
      <c r="AW564" s="6"/>
      <c r="BD564" s="6"/>
      <c r="BE564" s="6"/>
    </row>
    <row r="565" ht="15.75" customHeight="1">
      <c r="S565" s="277"/>
      <c r="U565" s="277"/>
      <c r="AF565" s="6"/>
      <c r="AG565" s="6"/>
      <c r="AN565" s="6"/>
      <c r="AO565" s="6"/>
      <c r="AV565" s="6"/>
      <c r="AW565" s="6"/>
      <c r="BD565" s="6"/>
      <c r="BE565" s="6"/>
    </row>
    <row r="566" ht="15.75" customHeight="1">
      <c r="S566" s="277"/>
      <c r="U566" s="277"/>
      <c r="AF566" s="6"/>
      <c r="AG566" s="6"/>
      <c r="AN566" s="6"/>
      <c r="AO566" s="6"/>
      <c r="AV566" s="6"/>
      <c r="AW566" s="6"/>
      <c r="BD566" s="6"/>
      <c r="BE566" s="6"/>
    </row>
    <row r="567" ht="15.75" customHeight="1">
      <c r="S567" s="277"/>
      <c r="U567" s="277"/>
      <c r="AF567" s="6"/>
      <c r="AG567" s="6"/>
      <c r="AN567" s="6"/>
      <c r="AO567" s="6"/>
      <c r="AV567" s="6"/>
      <c r="AW567" s="6"/>
      <c r="BD567" s="6"/>
      <c r="BE567" s="6"/>
    </row>
    <row r="568" ht="15.75" customHeight="1">
      <c r="S568" s="277"/>
      <c r="U568" s="277"/>
      <c r="AF568" s="6"/>
      <c r="AG568" s="6"/>
      <c r="AN568" s="6"/>
      <c r="AO568" s="6"/>
      <c r="AV568" s="6"/>
      <c r="AW568" s="6"/>
      <c r="BD568" s="6"/>
      <c r="BE568" s="6"/>
    </row>
    <row r="569" ht="15.75" customHeight="1">
      <c r="S569" s="277"/>
      <c r="U569" s="277"/>
      <c r="AF569" s="6"/>
      <c r="AG569" s="6"/>
      <c r="AN569" s="6"/>
      <c r="AO569" s="6"/>
      <c r="AV569" s="6"/>
      <c r="AW569" s="6"/>
      <c r="BD569" s="6"/>
      <c r="BE569" s="6"/>
    </row>
    <row r="570" ht="15.75" customHeight="1">
      <c r="S570" s="277"/>
      <c r="U570" s="277"/>
      <c r="AF570" s="6"/>
      <c r="AG570" s="6"/>
      <c r="AN570" s="6"/>
      <c r="AO570" s="6"/>
      <c r="AV570" s="6"/>
      <c r="AW570" s="6"/>
      <c r="BD570" s="6"/>
      <c r="BE570" s="6"/>
    </row>
    <row r="571" ht="15.75" customHeight="1">
      <c r="S571" s="277"/>
      <c r="U571" s="277"/>
      <c r="AF571" s="6"/>
      <c r="AG571" s="6"/>
      <c r="AN571" s="6"/>
      <c r="AO571" s="6"/>
      <c r="AV571" s="6"/>
      <c r="AW571" s="6"/>
      <c r="BD571" s="6"/>
      <c r="BE571" s="6"/>
    </row>
    <row r="572" ht="15.75" customHeight="1">
      <c r="S572" s="277"/>
      <c r="U572" s="277"/>
      <c r="AF572" s="6"/>
      <c r="AG572" s="6"/>
      <c r="AN572" s="6"/>
      <c r="AO572" s="6"/>
      <c r="AV572" s="6"/>
      <c r="AW572" s="6"/>
      <c r="BD572" s="6"/>
      <c r="BE572" s="6"/>
    </row>
    <row r="573" ht="15.75" customHeight="1">
      <c r="S573" s="277"/>
      <c r="U573" s="277"/>
      <c r="AF573" s="6"/>
      <c r="AG573" s="6"/>
      <c r="AN573" s="6"/>
      <c r="AO573" s="6"/>
      <c r="AV573" s="6"/>
      <c r="AW573" s="6"/>
      <c r="BD573" s="6"/>
      <c r="BE573" s="6"/>
    </row>
    <row r="574" ht="15.75" customHeight="1">
      <c r="S574" s="277"/>
      <c r="U574" s="277"/>
      <c r="AF574" s="6"/>
      <c r="AG574" s="6"/>
      <c r="AN574" s="6"/>
      <c r="AO574" s="6"/>
      <c r="AV574" s="6"/>
      <c r="AW574" s="6"/>
      <c r="BD574" s="6"/>
      <c r="BE574" s="6"/>
    </row>
    <row r="575" ht="15.75" customHeight="1">
      <c r="S575" s="277"/>
      <c r="U575" s="277"/>
      <c r="AF575" s="6"/>
      <c r="AG575" s="6"/>
      <c r="AN575" s="6"/>
      <c r="AO575" s="6"/>
      <c r="AV575" s="6"/>
      <c r="AW575" s="6"/>
      <c r="BD575" s="6"/>
      <c r="BE575" s="6"/>
    </row>
    <row r="576" ht="15.75" customHeight="1">
      <c r="S576" s="277"/>
      <c r="U576" s="277"/>
      <c r="AF576" s="6"/>
      <c r="AG576" s="6"/>
      <c r="AN576" s="6"/>
      <c r="AO576" s="6"/>
      <c r="AV576" s="6"/>
      <c r="AW576" s="6"/>
      <c r="BD576" s="6"/>
      <c r="BE576" s="6"/>
    </row>
    <row r="577" ht="15.75" customHeight="1">
      <c r="S577" s="277"/>
      <c r="U577" s="277"/>
      <c r="AF577" s="6"/>
      <c r="AG577" s="6"/>
      <c r="AN577" s="6"/>
      <c r="AO577" s="6"/>
      <c r="AV577" s="6"/>
      <c r="AW577" s="6"/>
      <c r="BD577" s="6"/>
      <c r="BE577" s="6"/>
    </row>
    <row r="578" ht="15.75" customHeight="1">
      <c r="S578" s="277"/>
      <c r="U578" s="277"/>
      <c r="AF578" s="6"/>
      <c r="AG578" s="6"/>
      <c r="AN578" s="6"/>
      <c r="AO578" s="6"/>
      <c r="AV578" s="6"/>
      <c r="AW578" s="6"/>
      <c r="BD578" s="6"/>
      <c r="BE578" s="6"/>
    </row>
    <row r="579" ht="15.75" customHeight="1">
      <c r="S579" s="277"/>
      <c r="U579" s="277"/>
      <c r="AF579" s="6"/>
      <c r="AG579" s="6"/>
      <c r="AN579" s="6"/>
      <c r="AO579" s="6"/>
      <c r="AV579" s="6"/>
      <c r="AW579" s="6"/>
      <c r="BD579" s="6"/>
      <c r="BE579" s="6"/>
    </row>
    <row r="580" ht="15.75" customHeight="1">
      <c r="S580" s="277"/>
      <c r="U580" s="277"/>
      <c r="AF580" s="6"/>
      <c r="AG580" s="6"/>
      <c r="AN580" s="6"/>
      <c r="AO580" s="6"/>
      <c r="AV580" s="6"/>
      <c r="AW580" s="6"/>
      <c r="BD580" s="6"/>
      <c r="BE580" s="6"/>
    </row>
    <row r="581" ht="15.75" customHeight="1">
      <c r="S581" s="277"/>
      <c r="U581" s="277"/>
      <c r="AF581" s="6"/>
      <c r="AG581" s="6"/>
      <c r="AN581" s="6"/>
      <c r="AO581" s="6"/>
      <c r="AV581" s="6"/>
      <c r="AW581" s="6"/>
      <c r="BD581" s="6"/>
      <c r="BE581" s="6"/>
    </row>
    <row r="582" ht="15.75" customHeight="1">
      <c r="S582" s="277"/>
      <c r="U582" s="277"/>
      <c r="AF582" s="6"/>
      <c r="AG582" s="6"/>
      <c r="AN582" s="6"/>
      <c r="AO582" s="6"/>
      <c r="AV582" s="6"/>
      <c r="AW582" s="6"/>
      <c r="BD582" s="6"/>
      <c r="BE582" s="6"/>
    </row>
    <row r="583" ht="15.75" customHeight="1">
      <c r="S583" s="277"/>
      <c r="U583" s="277"/>
      <c r="AF583" s="6"/>
      <c r="AG583" s="6"/>
      <c r="AN583" s="6"/>
      <c r="AO583" s="6"/>
      <c r="AV583" s="6"/>
      <c r="AW583" s="6"/>
      <c r="BD583" s="6"/>
      <c r="BE583" s="6"/>
    </row>
    <row r="584" ht="15.75" customHeight="1">
      <c r="S584" s="277"/>
      <c r="U584" s="277"/>
      <c r="AF584" s="6"/>
      <c r="AG584" s="6"/>
      <c r="AN584" s="6"/>
      <c r="AO584" s="6"/>
      <c r="AV584" s="6"/>
      <c r="AW584" s="6"/>
      <c r="BD584" s="6"/>
      <c r="BE584" s="6"/>
    </row>
    <row r="585" ht="15.75" customHeight="1">
      <c r="S585" s="277"/>
      <c r="U585" s="277"/>
      <c r="AF585" s="6"/>
      <c r="AG585" s="6"/>
      <c r="AN585" s="6"/>
      <c r="AO585" s="6"/>
      <c r="AV585" s="6"/>
      <c r="AW585" s="6"/>
      <c r="BD585" s="6"/>
      <c r="BE585" s="6"/>
    </row>
    <row r="586" ht="15.75" customHeight="1">
      <c r="S586" s="277"/>
      <c r="U586" s="277"/>
      <c r="AF586" s="6"/>
      <c r="AG586" s="6"/>
      <c r="AN586" s="6"/>
      <c r="AO586" s="6"/>
      <c r="AV586" s="6"/>
      <c r="AW586" s="6"/>
      <c r="BD586" s="6"/>
      <c r="BE586" s="6"/>
    </row>
    <row r="587" ht="15.75" customHeight="1">
      <c r="S587" s="277"/>
      <c r="U587" s="277"/>
      <c r="AF587" s="6"/>
      <c r="AG587" s="6"/>
      <c r="AN587" s="6"/>
      <c r="AO587" s="6"/>
      <c r="AV587" s="6"/>
      <c r="AW587" s="6"/>
      <c r="BD587" s="6"/>
      <c r="BE587" s="6"/>
    </row>
    <row r="588" ht="15.75" customHeight="1">
      <c r="S588" s="277"/>
      <c r="U588" s="277"/>
      <c r="AF588" s="6"/>
      <c r="AG588" s="6"/>
      <c r="AN588" s="6"/>
      <c r="AO588" s="6"/>
      <c r="AV588" s="6"/>
      <c r="AW588" s="6"/>
      <c r="BD588" s="6"/>
      <c r="BE588" s="6"/>
    </row>
    <row r="589" ht="15.75" customHeight="1">
      <c r="S589" s="277"/>
      <c r="U589" s="277"/>
      <c r="AF589" s="6"/>
      <c r="AG589" s="6"/>
      <c r="AN589" s="6"/>
      <c r="AO589" s="6"/>
      <c r="AV589" s="6"/>
      <c r="AW589" s="6"/>
      <c r="BD589" s="6"/>
      <c r="BE589" s="6"/>
    </row>
    <row r="590" ht="15.75" customHeight="1">
      <c r="S590" s="277"/>
      <c r="U590" s="277"/>
      <c r="AF590" s="6"/>
      <c r="AG590" s="6"/>
      <c r="AN590" s="6"/>
      <c r="AO590" s="6"/>
      <c r="AV590" s="6"/>
      <c r="AW590" s="6"/>
      <c r="BD590" s="6"/>
      <c r="BE590" s="6"/>
    </row>
    <row r="591" ht="15.75" customHeight="1">
      <c r="S591" s="277"/>
      <c r="U591" s="277"/>
      <c r="AF591" s="6"/>
      <c r="AG591" s="6"/>
      <c r="AN591" s="6"/>
      <c r="AO591" s="6"/>
      <c r="AV591" s="6"/>
      <c r="AW591" s="6"/>
      <c r="BD591" s="6"/>
      <c r="BE591" s="6"/>
    </row>
    <row r="592" ht="15.75" customHeight="1">
      <c r="S592" s="277"/>
      <c r="U592" s="277"/>
      <c r="AF592" s="6"/>
      <c r="AG592" s="6"/>
      <c r="AN592" s="6"/>
      <c r="AO592" s="6"/>
      <c r="AV592" s="6"/>
      <c r="AW592" s="6"/>
      <c r="BD592" s="6"/>
      <c r="BE592" s="6"/>
    </row>
    <row r="593" ht="15.75" customHeight="1">
      <c r="S593" s="277"/>
      <c r="U593" s="277"/>
      <c r="AF593" s="6"/>
      <c r="AG593" s="6"/>
      <c r="AN593" s="6"/>
      <c r="AO593" s="6"/>
      <c r="AV593" s="6"/>
      <c r="AW593" s="6"/>
      <c r="BD593" s="6"/>
      <c r="BE593" s="6"/>
    </row>
    <row r="594" ht="15.75" customHeight="1">
      <c r="S594" s="277"/>
      <c r="U594" s="277"/>
      <c r="AF594" s="6"/>
      <c r="AG594" s="6"/>
      <c r="AN594" s="6"/>
      <c r="AO594" s="6"/>
      <c r="AV594" s="6"/>
      <c r="AW594" s="6"/>
      <c r="BD594" s="6"/>
      <c r="BE594" s="6"/>
    </row>
    <row r="595" ht="15.75" customHeight="1">
      <c r="S595" s="277"/>
      <c r="U595" s="277"/>
      <c r="AF595" s="6"/>
      <c r="AG595" s="6"/>
      <c r="AN595" s="6"/>
      <c r="AO595" s="6"/>
      <c r="AV595" s="6"/>
      <c r="AW595" s="6"/>
      <c r="BD595" s="6"/>
      <c r="BE595" s="6"/>
    </row>
    <row r="596" ht="15.75" customHeight="1">
      <c r="S596" s="277"/>
      <c r="U596" s="277"/>
      <c r="AF596" s="6"/>
      <c r="AG596" s="6"/>
      <c r="AN596" s="6"/>
      <c r="AO596" s="6"/>
      <c r="AV596" s="6"/>
      <c r="AW596" s="6"/>
      <c r="BD596" s="6"/>
      <c r="BE596" s="6"/>
    </row>
    <row r="597" ht="15.75" customHeight="1">
      <c r="S597" s="277"/>
      <c r="U597" s="277"/>
      <c r="AF597" s="6"/>
      <c r="AG597" s="6"/>
      <c r="AN597" s="6"/>
      <c r="AO597" s="6"/>
      <c r="AV597" s="6"/>
      <c r="AW597" s="6"/>
      <c r="BD597" s="6"/>
      <c r="BE597" s="6"/>
    </row>
    <row r="598" ht="15.75" customHeight="1">
      <c r="S598" s="277"/>
      <c r="U598" s="277"/>
      <c r="AF598" s="6"/>
      <c r="AG598" s="6"/>
      <c r="AN598" s="6"/>
      <c r="AO598" s="6"/>
      <c r="AV598" s="6"/>
      <c r="AW598" s="6"/>
      <c r="BD598" s="6"/>
      <c r="BE598" s="6"/>
    </row>
    <row r="599" ht="15.75" customHeight="1">
      <c r="S599" s="277"/>
      <c r="U599" s="277"/>
      <c r="AF599" s="6"/>
      <c r="AG599" s="6"/>
      <c r="AN599" s="6"/>
      <c r="AO599" s="6"/>
      <c r="AV599" s="6"/>
      <c r="AW599" s="6"/>
      <c r="BD599" s="6"/>
      <c r="BE599" s="6"/>
    </row>
    <row r="600" ht="15.75" customHeight="1">
      <c r="S600" s="277"/>
      <c r="U600" s="277"/>
      <c r="AF600" s="6"/>
      <c r="AG600" s="6"/>
      <c r="AN600" s="6"/>
      <c r="AO600" s="6"/>
      <c r="AV600" s="6"/>
      <c r="AW600" s="6"/>
      <c r="BD600" s="6"/>
      <c r="BE600" s="6"/>
    </row>
    <row r="601" ht="15.75" customHeight="1">
      <c r="S601" s="277"/>
      <c r="U601" s="277"/>
      <c r="AF601" s="6"/>
      <c r="AG601" s="6"/>
      <c r="AN601" s="6"/>
      <c r="AO601" s="6"/>
      <c r="AV601" s="6"/>
      <c r="AW601" s="6"/>
      <c r="BD601" s="6"/>
      <c r="BE601" s="6"/>
    </row>
    <row r="602" ht="15.75" customHeight="1">
      <c r="S602" s="277"/>
      <c r="U602" s="277"/>
      <c r="AF602" s="6"/>
      <c r="AG602" s="6"/>
      <c r="AN602" s="6"/>
      <c r="AO602" s="6"/>
      <c r="AV602" s="6"/>
      <c r="AW602" s="6"/>
      <c r="BD602" s="6"/>
      <c r="BE602" s="6"/>
    </row>
    <row r="603" ht="15.75" customHeight="1">
      <c r="S603" s="277"/>
      <c r="U603" s="277"/>
      <c r="AF603" s="6"/>
      <c r="AG603" s="6"/>
      <c r="AN603" s="6"/>
      <c r="AO603" s="6"/>
      <c r="AV603" s="6"/>
      <c r="AW603" s="6"/>
      <c r="BD603" s="6"/>
      <c r="BE603" s="6"/>
    </row>
    <row r="604" ht="15.75" customHeight="1">
      <c r="S604" s="277"/>
      <c r="U604" s="277"/>
      <c r="AF604" s="6"/>
      <c r="AG604" s="6"/>
      <c r="AN604" s="6"/>
      <c r="AO604" s="6"/>
      <c r="AV604" s="6"/>
      <c r="AW604" s="6"/>
      <c r="BD604" s="6"/>
      <c r="BE604" s="6"/>
    </row>
    <row r="605" ht="15.75" customHeight="1">
      <c r="S605" s="277"/>
      <c r="U605" s="277"/>
      <c r="AF605" s="6"/>
      <c r="AG605" s="6"/>
      <c r="AN605" s="6"/>
      <c r="AO605" s="6"/>
      <c r="AV605" s="6"/>
      <c r="AW605" s="6"/>
      <c r="BD605" s="6"/>
      <c r="BE605" s="6"/>
    </row>
    <row r="606" ht="15.75" customHeight="1">
      <c r="S606" s="277"/>
      <c r="U606" s="277"/>
      <c r="AF606" s="6"/>
      <c r="AG606" s="6"/>
      <c r="AN606" s="6"/>
      <c r="AO606" s="6"/>
      <c r="AV606" s="6"/>
      <c r="AW606" s="6"/>
      <c r="BD606" s="6"/>
      <c r="BE606" s="6"/>
    </row>
    <row r="607" ht="15.75" customHeight="1">
      <c r="S607" s="277"/>
      <c r="U607" s="277"/>
      <c r="AF607" s="6"/>
      <c r="AG607" s="6"/>
      <c r="AN607" s="6"/>
      <c r="AO607" s="6"/>
      <c r="AV607" s="6"/>
      <c r="AW607" s="6"/>
      <c r="BD607" s="6"/>
      <c r="BE607" s="6"/>
    </row>
    <row r="608" ht="15.75" customHeight="1">
      <c r="S608" s="277"/>
      <c r="U608" s="277"/>
      <c r="AF608" s="6"/>
      <c r="AG608" s="6"/>
      <c r="AN608" s="6"/>
      <c r="AO608" s="6"/>
      <c r="AV608" s="6"/>
      <c r="AW608" s="6"/>
      <c r="BD608" s="6"/>
      <c r="BE608" s="6"/>
    </row>
    <row r="609" ht="15.75" customHeight="1">
      <c r="S609" s="277"/>
      <c r="U609" s="277"/>
      <c r="AF609" s="6"/>
      <c r="AG609" s="6"/>
      <c r="AN609" s="6"/>
      <c r="AO609" s="6"/>
      <c r="AV609" s="6"/>
      <c r="AW609" s="6"/>
      <c r="BD609" s="6"/>
      <c r="BE609" s="6"/>
    </row>
    <row r="610" ht="15.75" customHeight="1">
      <c r="S610" s="277"/>
      <c r="U610" s="277"/>
      <c r="AF610" s="6"/>
      <c r="AG610" s="6"/>
      <c r="AN610" s="6"/>
      <c r="AO610" s="6"/>
      <c r="AV610" s="6"/>
      <c r="AW610" s="6"/>
      <c r="BD610" s="6"/>
      <c r="BE610" s="6"/>
    </row>
    <row r="611" ht="15.75" customHeight="1">
      <c r="S611" s="277"/>
      <c r="U611" s="277"/>
      <c r="AF611" s="6"/>
      <c r="AG611" s="6"/>
      <c r="AN611" s="6"/>
      <c r="AO611" s="6"/>
      <c r="AV611" s="6"/>
      <c r="AW611" s="6"/>
      <c r="BD611" s="6"/>
      <c r="BE611" s="6"/>
    </row>
    <row r="612" ht="15.75" customHeight="1">
      <c r="S612" s="277"/>
      <c r="U612" s="277"/>
      <c r="AF612" s="6"/>
      <c r="AG612" s="6"/>
      <c r="AN612" s="6"/>
      <c r="AO612" s="6"/>
      <c r="AV612" s="6"/>
      <c r="AW612" s="6"/>
      <c r="BD612" s="6"/>
      <c r="BE612" s="6"/>
    </row>
    <row r="613" ht="15.75" customHeight="1">
      <c r="S613" s="277"/>
      <c r="U613" s="277"/>
      <c r="AF613" s="6"/>
      <c r="AG613" s="6"/>
      <c r="AN613" s="6"/>
      <c r="AO613" s="6"/>
      <c r="AV613" s="6"/>
      <c r="AW613" s="6"/>
      <c r="BD613" s="6"/>
      <c r="BE613" s="6"/>
    </row>
    <row r="614" ht="15.75" customHeight="1">
      <c r="S614" s="277"/>
      <c r="U614" s="277"/>
      <c r="AF614" s="6"/>
      <c r="AG614" s="6"/>
      <c r="AN614" s="6"/>
      <c r="AO614" s="6"/>
      <c r="AV614" s="6"/>
      <c r="AW614" s="6"/>
      <c r="BD614" s="6"/>
      <c r="BE614" s="6"/>
    </row>
    <row r="615" ht="15.75" customHeight="1">
      <c r="S615" s="277"/>
      <c r="U615" s="277"/>
      <c r="AF615" s="6"/>
      <c r="AG615" s="6"/>
      <c r="AN615" s="6"/>
      <c r="AO615" s="6"/>
      <c r="AV615" s="6"/>
      <c r="AW615" s="6"/>
      <c r="BD615" s="6"/>
      <c r="BE615" s="6"/>
    </row>
    <row r="616" ht="15.75" customHeight="1">
      <c r="S616" s="277"/>
      <c r="U616" s="277"/>
      <c r="AF616" s="6"/>
      <c r="AG616" s="6"/>
      <c r="AN616" s="6"/>
      <c r="AO616" s="6"/>
      <c r="AV616" s="6"/>
      <c r="AW616" s="6"/>
      <c r="BD616" s="6"/>
      <c r="BE616" s="6"/>
    </row>
    <row r="617" ht="15.75" customHeight="1">
      <c r="S617" s="277"/>
      <c r="U617" s="277"/>
      <c r="AF617" s="6"/>
      <c r="AG617" s="6"/>
      <c r="AN617" s="6"/>
      <c r="AO617" s="6"/>
      <c r="AV617" s="6"/>
      <c r="AW617" s="6"/>
      <c r="BD617" s="6"/>
      <c r="BE617" s="6"/>
    </row>
    <row r="618" ht="15.75" customHeight="1">
      <c r="S618" s="277"/>
      <c r="U618" s="277"/>
      <c r="AF618" s="6"/>
      <c r="AG618" s="6"/>
      <c r="AN618" s="6"/>
      <c r="AO618" s="6"/>
      <c r="AV618" s="6"/>
      <c r="AW618" s="6"/>
      <c r="BD618" s="6"/>
      <c r="BE618" s="6"/>
    </row>
    <row r="619" ht="15.75" customHeight="1">
      <c r="S619" s="277"/>
      <c r="U619" s="277"/>
      <c r="AF619" s="6"/>
      <c r="AG619" s="6"/>
      <c r="AN619" s="6"/>
      <c r="AO619" s="6"/>
      <c r="AV619" s="6"/>
      <c r="AW619" s="6"/>
      <c r="BD619" s="6"/>
      <c r="BE619" s="6"/>
    </row>
    <row r="620" ht="15.75" customHeight="1">
      <c r="S620" s="277"/>
      <c r="U620" s="277"/>
      <c r="AF620" s="6"/>
      <c r="AG620" s="6"/>
      <c r="AN620" s="6"/>
      <c r="AO620" s="6"/>
      <c r="AV620" s="6"/>
      <c r="AW620" s="6"/>
      <c r="BD620" s="6"/>
      <c r="BE620" s="6"/>
    </row>
    <row r="621" ht="15.75" customHeight="1">
      <c r="S621" s="277"/>
      <c r="U621" s="277"/>
      <c r="AF621" s="6"/>
      <c r="AG621" s="6"/>
      <c r="AN621" s="6"/>
      <c r="AO621" s="6"/>
      <c r="AV621" s="6"/>
      <c r="AW621" s="6"/>
      <c r="BD621" s="6"/>
      <c r="BE621" s="6"/>
    </row>
    <row r="622" ht="15.75" customHeight="1">
      <c r="S622" s="277"/>
      <c r="U622" s="277"/>
      <c r="AF622" s="6"/>
      <c r="AG622" s="6"/>
      <c r="AN622" s="6"/>
      <c r="AO622" s="6"/>
      <c r="AV622" s="6"/>
      <c r="AW622" s="6"/>
      <c r="BD622" s="6"/>
      <c r="BE622" s="6"/>
    </row>
    <row r="623" ht="15.75" customHeight="1">
      <c r="S623" s="277"/>
      <c r="U623" s="277"/>
      <c r="AF623" s="6"/>
      <c r="AG623" s="6"/>
      <c r="AN623" s="6"/>
      <c r="AO623" s="6"/>
      <c r="AV623" s="6"/>
      <c r="AW623" s="6"/>
      <c r="BD623" s="6"/>
      <c r="BE623" s="6"/>
    </row>
    <row r="624" ht="15.75" customHeight="1">
      <c r="S624" s="277"/>
      <c r="U624" s="277"/>
      <c r="AF624" s="6"/>
      <c r="AG624" s="6"/>
      <c r="AN624" s="6"/>
      <c r="AO624" s="6"/>
      <c r="AV624" s="6"/>
      <c r="AW624" s="6"/>
      <c r="BD624" s="6"/>
      <c r="BE624" s="6"/>
    </row>
    <row r="625" ht="15.75" customHeight="1">
      <c r="S625" s="277"/>
      <c r="U625" s="277"/>
      <c r="AF625" s="6"/>
      <c r="AG625" s="6"/>
      <c r="AN625" s="6"/>
      <c r="AO625" s="6"/>
      <c r="AV625" s="6"/>
      <c r="AW625" s="6"/>
      <c r="BD625" s="6"/>
      <c r="BE625" s="6"/>
    </row>
    <row r="626" ht="15.75" customHeight="1">
      <c r="S626" s="277"/>
      <c r="U626" s="277"/>
      <c r="AF626" s="6"/>
      <c r="AG626" s="6"/>
      <c r="AN626" s="6"/>
      <c r="AO626" s="6"/>
      <c r="AV626" s="6"/>
      <c r="AW626" s="6"/>
      <c r="BD626" s="6"/>
      <c r="BE626" s="6"/>
    </row>
    <row r="627" ht="15.75" customHeight="1">
      <c r="S627" s="277"/>
      <c r="U627" s="277"/>
      <c r="AF627" s="6"/>
      <c r="AG627" s="6"/>
      <c r="AN627" s="6"/>
      <c r="AO627" s="6"/>
      <c r="AV627" s="6"/>
      <c r="AW627" s="6"/>
      <c r="BD627" s="6"/>
      <c r="BE627" s="6"/>
    </row>
    <row r="628" ht="15.75" customHeight="1">
      <c r="S628" s="277"/>
      <c r="U628" s="277"/>
      <c r="AF628" s="6"/>
      <c r="AG628" s="6"/>
      <c r="AN628" s="6"/>
      <c r="AO628" s="6"/>
      <c r="AV628" s="6"/>
      <c r="AW628" s="6"/>
      <c r="BD628" s="6"/>
      <c r="BE628" s="6"/>
    </row>
    <row r="629" ht="15.75" customHeight="1">
      <c r="S629" s="277"/>
      <c r="U629" s="277"/>
      <c r="AF629" s="6"/>
      <c r="AG629" s="6"/>
      <c r="AN629" s="6"/>
      <c r="AO629" s="6"/>
      <c r="AV629" s="6"/>
      <c r="AW629" s="6"/>
      <c r="BD629" s="6"/>
      <c r="BE629" s="6"/>
    </row>
    <row r="630" ht="15.75" customHeight="1">
      <c r="S630" s="277"/>
      <c r="U630" s="277"/>
      <c r="AF630" s="6"/>
      <c r="AG630" s="6"/>
      <c r="AN630" s="6"/>
      <c r="AO630" s="6"/>
      <c r="AV630" s="6"/>
      <c r="AW630" s="6"/>
      <c r="BD630" s="6"/>
      <c r="BE630" s="6"/>
    </row>
    <row r="631" ht="15.75" customHeight="1">
      <c r="S631" s="277"/>
      <c r="U631" s="277"/>
      <c r="AF631" s="6"/>
      <c r="AG631" s="6"/>
      <c r="AN631" s="6"/>
      <c r="AO631" s="6"/>
      <c r="AV631" s="6"/>
      <c r="AW631" s="6"/>
      <c r="BD631" s="6"/>
      <c r="BE631" s="6"/>
    </row>
    <row r="632" ht="15.75" customHeight="1">
      <c r="S632" s="277"/>
      <c r="U632" s="277"/>
      <c r="AF632" s="6"/>
      <c r="AG632" s="6"/>
      <c r="AN632" s="6"/>
      <c r="AO632" s="6"/>
      <c r="AV632" s="6"/>
      <c r="AW632" s="6"/>
      <c r="BD632" s="6"/>
      <c r="BE632" s="6"/>
    </row>
    <row r="633" ht="15.75" customHeight="1">
      <c r="S633" s="277"/>
      <c r="U633" s="277"/>
      <c r="AF633" s="6"/>
      <c r="AG633" s="6"/>
      <c r="AN633" s="6"/>
      <c r="AO633" s="6"/>
      <c r="AV633" s="6"/>
      <c r="AW633" s="6"/>
      <c r="BD633" s="6"/>
      <c r="BE633" s="6"/>
    </row>
    <row r="634" ht="15.75" customHeight="1">
      <c r="S634" s="277"/>
      <c r="U634" s="277"/>
      <c r="AF634" s="6"/>
      <c r="AG634" s="6"/>
      <c r="AN634" s="6"/>
      <c r="AO634" s="6"/>
      <c r="AV634" s="6"/>
      <c r="AW634" s="6"/>
      <c r="BD634" s="6"/>
      <c r="BE634" s="6"/>
    </row>
    <row r="635" ht="15.75" customHeight="1">
      <c r="S635" s="277"/>
      <c r="U635" s="277"/>
      <c r="AF635" s="6"/>
      <c r="AG635" s="6"/>
      <c r="AN635" s="6"/>
      <c r="AO635" s="6"/>
      <c r="AV635" s="6"/>
      <c r="AW635" s="6"/>
      <c r="BD635" s="6"/>
      <c r="BE635" s="6"/>
    </row>
    <row r="636" ht="15.75" customHeight="1">
      <c r="S636" s="277"/>
      <c r="U636" s="277"/>
      <c r="AF636" s="6"/>
      <c r="AG636" s="6"/>
      <c r="AN636" s="6"/>
      <c r="AO636" s="6"/>
      <c r="AV636" s="6"/>
      <c r="AW636" s="6"/>
      <c r="BD636" s="6"/>
      <c r="BE636" s="6"/>
    </row>
    <row r="637" ht="15.75" customHeight="1">
      <c r="S637" s="277"/>
      <c r="U637" s="277"/>
      <c r="AF637" s="6"/>
      <c r="AG637" s="6"/>
      <c r="AN637" s="6"/>
      <c r="AO637" s="6"/>
      <c r="AV637" s="6"/>
      <c r="AW637" s="6"/>
      <c r="BD637" s="6"/>
      <c r="BE637" s="6"/>
    </row>
    <row r="638" ht="15.75" customHeight="1">
      <c r="S638" s="277"/>
      <c r="U638" s="277"/>
      <c r="AF638" s="6"/>
      <c r="AG638" s="6"/>
      <c r="AN638" s="6"/>
      <c r="AO638" s="6"/>
      <c r="AV638" s="6"/>
      <c r="AW638" s="6"/>
      <c r="BD638" s="6"/>
      <c r="BE638" s="6"/>
    </row>
    <row r="639" ht="15.75" customHeight="1">
      <c r="S639" s="277"/>
      <c r="U639" s="277"/>
      <c r="AF639" s="6"/>
      <c r="AG639" s="6"/>
      <c r="AN639" s="6"/>
      <c r="AO639" s="6"/>
      <c r="AV639" s="6"/>
      <c r="AW639" s="6"/>
      <c r="BD639" s="6"/>
      <c r="BE639" s="6"/>
    </row>
    <row r="640" ht="15.75" customHeight="1">
      <c r="S640" s="277"/>
      <c r="U640" s="277"/>
      <c r="AF640" s="6"/>
      <c r="AG640" s="6"/>
      <c r="AN640" s="6"/>
      <c r="AO640" s="6"/>
      <c r="AV640" s="6"/>
      <c r="AW640" s="6"/>
      <c r="BD640" s="6"/>
      <c r="BE640" s="6"/>
    </row>
    <row r="641" ht="15.75" customHeight="1">
      <c r="S641" s="277"/>
      <c r="U641" s="277"/>
      <c r="AF641" s="6"/>
      <c r="AG641" s="6"/>
      <c r="AN641" s="6"/>
      <c r="AO641" s="6"/>
      <c r="AV641" s="6"/>
      <c r="AW641" s="6"/>
      <c r="BD641" s="6"/>
      <c r="BE641" s="6"/>
    </row>
    <row r="642" ht="15.75" customHeight="1">
      <c r="S642" s="277"/>
      <c r="U642" s="277"/>
      <c r="AF642" s="6"/>
      <c r="AG642" s="6"/>
      <c r="AN642" s="6"/>
      <c r="AO642" s="6"/>
      <c r="AV642" s="6"/>
      <c r="AW642" s="6"/>
      <c r="BD642" s="6"/>
      <c r="BE642" s="6"/>
    </row>
    <row r="643" ht="15.75" customHeight="1">
      <c r="S643" s="277"/>
      <c r="U643" s="277"/>
      <c r="AF643" s="6"/>
      <c r="AG643" s="6"/>
      <c r="AN643" s="6"/>
      <c r="AO643" s="6"/>
      <c r="AV643" s="6"/>
      <c r="AW643" s="6"/>
      <c r="BD643" s="6"/>
      <c r="BE643" s="6"/>
    </row>
    <row r="644" ht="15.75" customHeight="1">
      <c r="S644" s="277"/>
      <c r="U644" s="277"/>
      <c r="AF644" s="6"/>
      <c r="AG644" s="6"/>
      <c r="AN644" s="6"/>
      <c r="AO644" s="6"/>
      <c r="AV644" s="6"/>
      <c r="AW644" s="6"/>
      <c r="BD644" s="6"/>
      <c r="BE644" s="6"/>
    </row>
    <row r="645" ht="15.75" customHeight="1">
      <c r="S645" s="277"/>
      <c r="U645" s="277"/>
      <c r="AF645" s="6"/>
      <c r="AG645" s="6"/>
      <c r="AN645" s="6"/>
      <c r="AO645" s="6"/>
      <c r="AV645" s="6"/>
      <c r="AW645" s="6"/>
      <c r="BD645" s="6"/>
      <c r="BE645" s="6"/>
    </row>
    <row r="646" ht="15.75" customHeight="1">
      <c r="S646" s="277"/>
      <c r="U646" s="277"/>
      <c r="AF646" s="6"/>
      <c r="AG646" s="6"/>
      <c r="AN646" s="6"/>
      <c r="AO646" s="6"/>
      <c r="AV646" s="6"/>
      <c r="AW646" s="6"/>
      <c r="BD646" s="6"/>
      <c r="BE646" s="6"/>
    </row>
    <row r="647" ht="15.75" customHeight="1">
      <c r="S647" s="277"/>
      <c r="U647" s="277"/>
      <c r="AF647" s="6"/>
      <c r="AG647" s="6"/>
      <c r="AN647" s="6"/>
      <c r="AO647" s="6"/>
      <c r="AV647" s="6"/>
      <c r="AW647" s="6"/>
      <c r="BD647" s="6"/>
      <c r="BE647" s="6"/>
    </row>
    <row r="648" ht="15.75" customHeight="1">
      <c r="S648" s="277"/>
      <c r="U648" s="277"/>
      <c r="AF648" s="6"/>
      <c r="AG648" s="6"/>
      <c r="AN648" s="6"/>
      <c r="AO648" s="6"/>
      <c r="AV648" s="6"/>
      <c r="AW648" s="6"/>
      <c r="BD648" s="6"/>
      <c r="BE648" s="6"/>
    </row>
    <row r="649" ht="15.75" customHeight="1">
      <c r="S649" s="277"/>
      <c r="U649" s="277"/>
      <c r="AF649" s="6"/>
      <c r="AG649" s="6"/>
      <c r="AN649" s="6"/>
      <c r="AO649" s="6"/>
      <c r="AV649" s="6"/>
      <c r="AW649" s="6"/>
      <c r="BD649" s="6"/>
      <c r="BE649" s="6"/>
    </row>
    <row r="650" ht="15.75" customHeight="1">
      <c r="S650" s="277"/>
      <c r="U650" s="277"/>
      <c r="AF650" s="6"/>
      <c r="AG650" s="6"/>
      <c r="AN650" s="6"/>
      <c r="AO650" s="6"/>
      <c r="AV650" s="6"/>
      <c r="AW650" s="6"/>
      <c r="BD650" s="6"/>
      <c r="BE650" s="6"/>
    </row>
    <row r="651" ht="15.75" customHeight="1">
      <c r="S651" s="277"/>
      <c r="U651" s="277"/>
      <c r="AF651" s="6"/>
      <c r="AG651" s="6"/>
      <c r="AN651" s="6"/>
      <c r="AO651" s="6"/>
      <c r="AV651" s="6"/>
      <c r="AW651" s="6"/>
      <c r="BD651" s="6"/>
      <c r="BE651" s="6"/>
    </row>
    <row r="652" ht="15.75" customHeight="1">
      <c r="S652" s="277"/>
      <c r="U652" s="277"/>
      <c r="AF652" s="6"/>
      <c r="AG652" s="6"/>
      <c r="AN652" s="6"/>
      <c r="AO652" s="6"/>
      <c r="AV652" s="6"/>
      <c r="AW652" s="6"/>
      <c r="BD652" s="6"/>
      <c r="BE652" s="6"/>
    </row>
    <row r="653" ht="15.75" customHeight="1">
      <c r="S653" s="277"/>
      <c r="U653" s="277"/>
      <c r="AF653" s="6"/>
      <c r="AG653" s="6"/>
      <c r="AN653" s="6"/>
      <c r="AO653" s="6"/>
      <c r="AV653" s="6"/>
      <c r="AW653" s="6"/>
      <c r="BD653" s="6"/>
      <c r="BE653" s="6"/>
    </row>
    <row r="654" ht="15.75" customHeight="1">
      <c r="S654" s="277"/>
      <c r="U654" s="277"/>
      <c r="AF654" s="6"/>
      <c r="AG654" s="6"/>
      <c r="AN654" s="6"/>
      <c r="AO654" s="6"/>
      <c r="AV654" s="6"/>
      <c r="AW654" s="6"/>
      <c r="BD654" s="6"/>
      <c r="BE654" s="6"/>
    </row>
    <row r="655" ht="15.75" customHeight="1">
      <c r="S655" s="277"/>
      <c r="U655" s="277"/>
      <c r="AF655" s="6"/>
      <c r="AG655" s="6"/>
      <c r="AN655" s="6"/>
      <c r="AO655" s="6"/>
      <c r="AV655" s="6"/>
      <c r="AW655" s="6"/>
      <c r="BD655" s="6"/>
      <c r="BE655" s="6"/>
    </row>
    <row r="656" ht="15.75" customHeight="1">
      <c r="S656" s="277"/>
      <c r="U656" s="277"/>
      <c r="AF656" s="6"/>
      <c r="AG656" s="6"/>
      <c r="AN656" s="6"/>
      <c r="AO656" s="6"/>
      <c r="AV656" s="6"/>
      <c r="AW656" s="6"/>
      <c r="BD656" s="6"/>
      <c r="BE656" s="6"/>
    </row>
    <row r="657" ht="15.75" customHeight="1">
      <c r="S657" s="277"/>
      <c r="U657" s="277"/>
      <c r="AF657" s="6"/>
      <c r="AG657" s="6"/>
      <c r="AN657" s="6"/>
      <c r="AO657" s="6"/>
      <c r="AV657" s="6"/>
      <c r="AW657" s="6"/>
      <c r="BD657" s="6"/>
      <c r="BE657" s="6"/>
    </row>
    <row r="658" ht="15.75" customHeight="1">
      <c r="S658" s="277"/>
      <c r="U658" s="277"/>
      <c r="AF658" s="6"/>
      <c r="AG658" s="6"/>
      <c r="AN658" s="6"/>
      <c r="AO658" s="6"/>
      <c r="AV658" s="6"/>
      <c r="AW658" s="6"/>
      <c r="BD658" s="6"/>
      <c r="BE658" s="6"/>
    </row>
    <row r="659" ht="15.75" customHeight="1">
      <c r="S659" s="277"/>
      <c r="U659" s="277"/>
      <c r="AF659" s="6"/>
      <c r="AG659" s="6"/>
      <c r="AN659" s="6"/>
      <c r="AO659" s="6"/>
      <c r="AV659" s="6"/>
      <c r="AW659" s="6"/>
      <c r="BD659" s="6"/>
      <c r="BE659" s="6"/>
    </row>
    <row r="660" ht="15.75" customHeight="1">
      <c r="S660" s="277"/>
      <c r="U660" s="277"/>
      <c r="AF660" s="6"/>
      <c r="AG660" s="6"/>
      <c r="AN660" s="6"/>
      <c r="AO660" s="6"/>
      <c r="AV660" s="6"/>
      <c r="AW660" s="6"/>
      <c r="BD660" s="6"/>
      <c r="BE660" s="6"/>
    </row>
    <row r="661" ht="15.75" customHeight="1">
      <c r="S661" s="277"/>
      <c r="U661" s="277"/>
      <c r="AF661" s="6"/>
      <c r="AG661" s="6"/>
      <c r="AN661" s="6"/>
      <c r="AO661" s="6"/>
      <c r="AV661" s="6"/>
      <c r="AW661" s="6"/>
      <c r="BD661" s="6"/>
      <c r="BE661" s="6"/>
    </row>
    <row r="662" ht="15.75" customHeight="1">
      <c r="S662" s="277"/>
      <c r="U662" s="277"/>
      <c r="AF662" s="6"/>
      <c r="AG662" s="6"/>
      <c r="AN662" s="6"/>
      <c r="AO662" s="6"/>
      <c r="AV662" s="6"/>
      <c r="AW662" s="6"/>
      <c r="BD662" s="6"/>
      <c r="BE662" s="6"/>
    </row>
    <row r="663" ht="15.75" customHeight="1">
      <c r="S663" s="277"/>
      <c r="U663" s="277"/>
      <c r="AF663" s="6"/>
      <c r="AG663" s="6"/>
      <c r="AN663" s="6"/>
      <c r="AO663" s="6"/>
      <c r="AV663" s="6"/>
      <c r="AW663" s="6"/>
      <c r="BD663" s="6"/>
      <c r="BE663" s="6"/>
    </row>
    <row r="664" ht="15.75" customHeight="1">
      <c r="S664" s="277"/>
      <c r="U664" s="277"/>
      <c r="AF664" s="6"/>
      <c r="AG664" s="6"/>
      <c r="AN664" s="6"/>
      <c r="AO664" s="6"/>
      <c r="AV664" s="6"/>
      <c r="AW664" s="6"/>
      <c r="BD664" s="6"/>
      <c r="BE664" s="6"/>
    </row>
    <row r="665" ht="15.75" customHeight="1">
      <c r="S665" s="277"/>
      <c r="U665" s="277"/>
      <c r="AF665" s="6"/>
      <c r="AG665" s="6"/>
      <c r="AN665" s="6"/>
      <c r="AO665" s="6"/>
      <c r="AV665" s="6"/>
      <c r="AW665" s="6"/>
      <c r="BD665" s="6"/>
      <c r="BE665" s="6"/>
    </row>
    <row r="666" ht="15.75" customHeight="1">
      <c r="S666" s="277"/>
      <c r="U666" s="277"/>
      <c r="AF666" s="6"/>
      <c r="AG666" s="6"/>
      <c r="AN666" s="6"/>
      <c r="AO666" s="6"/>
      <c r="AV666" s="6"/>
      <c r="AW666" s="6"/>
      <c r="BD666" s="6"/>
      <c r="BE666" s="6"/>
    </row>
    <row r="667" ht="15.75" customHeight="1">
      <c r="S667" s="277"/>
      <c r="U667" s="277"/>
      <c r="AF667" s="6"/>
      <c r="AG667" s="6"/>
      <c r="AN667" s="6"/>
      <c r="AO667" s="6"/>
      <c r="AV667" s="6"/>
      <c r="AW667" s="6"/>
      <c r="BD667" s="6"/>
      <c r="BE667" s="6"/>
    </row>
    <row r="668" ht="15.75" customHeight="1">
      <c r="S668" s="277"/>
      <c r="U668" s="277"/>
      <c r="AF668" s="6"/>
      <c r="AG668" s="6"/>
      <c r="AN668" s="6"/>
      <c r="AO668" s="6"/>
      <c r="AV668" s="6"/>
      <c r="AW668" s="6"/>
      <c r="BD668" s="6"/>
      <c r="BE668" s="6"/>
    </row>
    <row r="669" ht="15.75" customHeight="1">
      <c r="S669" s="277"/>
      <c r="U669" s="277"/>
      <c r="AF669" s="6"/>
      <c r="AG669" s="6"/>
      <c r="AN669" s="6"/>
      <c r="AO669" s="6"/>
      <c r="AV669" s="6"/>
      <c r="AW669" s="6"/>
      <c r="BD669" s="6"/>
      <c r="BE669" s="6"/>
    </row>
    <row r="670" ht="15.75" customHeight="1">
      <c r="S670" s="277"/>
      <c r="U670" s="277"/>
      <c r="AF670" s="6"/>
      <c r="AG670" s="6"/>
      <c r="AN670" s="6"/>
      <c r="AO670" s="6"/>
      <c r="AV670" s="6"/>
      <c r="AW670" s="6"/>
      <c r="BD670" s="6"/>
      <c r="BE670" s="6"/>
    </row>
    <row r="671" ht="15.75" customHeight="1">
      <c r="S671" s="277"/>
      <c r="U671" s="277"/>
      <c r="AF671" s="6"/>
      <c r="AG671" s="6"/>
      <c r="AN671" s="6"/>
      <c r="AO671" s="6"/>
      <c r="AV671" s="6"/>
      <c r="AW671" s="6"/>
      <c r="BD671" s="6"/>
      <c r="BE671" s="6"/>
    </row>
    <row r="672" ht="15.75" customHeight="1">
      <c r="S672" s="277"/>
      <c r="U672" s="277"/>
      <c r="AF672" s="6"/>
      <c r="AG672" s="6"/>
      <c r="AN672" s="6"/>
      <c r="AO672" s="6"/>
      <c r="AV672" s="6"/>
      <c r="AW672" s="6"/>
      <c r="BD672" s="6"/>
      <c r="BE672" s="6"/>
    </row>
    <row r="673" ht="15.75" customHeight="1">
      <c r="S673" s="277"/>
      <c r="U673" s="277"/>
      <c r="AF673" s="6"/>
      <c r="AG673" s="6"/>
      <c r="AN673" s="6"/>
      <c r="AO673" s="6"/>
      <c r="AV673" s="6"/>
      <c r="AW673" s="6"/>
      <c r="BD673" s="6"/>
      <c r="BE673" s="6"/>
    </row>
    <row r="674" ht="15.75" customHeight="1">
      <c r="S674" s="277"/>
      <c r="U674" s="277"/>
      <c r="AF674" s="6"/>
      <c r="AG674" s="6"/>
      <c r="AN674" s="6"/>
      <c r="AO674" s="6"/>
      <c r="AV674" s="6"/>
      <c r="AW674" s="6"/>
      <c r="BD674" s="6"/>
      <c r="BE674" s="6"/>
    </row>
    <row r="675" ht="15.75" customHeight="1">
      <c r="S675" s="277"/>
      <c r="U675" s="277"/>
      <c r="AF675" s="6"/>
      <c r="AG675" s="6"/>
      <c r="AN675" s="6"/>
      <c r="AO675" s="6"/>
      <c r="AV675" s="6"/>
      <c r="AW675" s="6"/>
      <c r="BD675" s="6"/>
      <c r="BE675" s="6"/>
    </row>
    <row r="676" ht="15.75" customHeight="1">
      <c r="S676" s="277"/>
      <c r="U676" s="277"/>
      <c r="AF676" s="6"/>
      <c r="AG676" s="6"/>
      <c r="AN676" s="6"/>
      <c r="AO676" s="6"/>
      <c r="AV676" s="6"/>
      <c r="AW676" s="6"/>
      <c r="BD676" s="6"/>
      <c r="BE676" s="6"/>
    </row>
    <row r="677" ht="15.75" customHeight="1">
      <c r="S677" s="277"/>
      <c r="U677" s="277"/>
      <c r="AF677" s="6"/>
      <c r="AG677" s="6"/>
      <c r="AN677" s="6"/>
      <c r="AO677" s="6"/>
      <c r="AV677" s="6"/>
      <c r="AW677" s="6"/>
      <c r="BD677" s="6"/>
      <c r="BE677" s="6"/>
    </row>
    <row r="678" ht="15.75" customHeight="1">
      <c r="S678" s="277"/>
      <c r="U678" s="277"/>
      <c r="AF678" s="6"/>
      <c r="AG678" s="6"/>
      <c r="AN678" s="6"/>
      <c r="AO678" s="6"/>
      <c r="AV678" s="6"/>
      <c r="AW678" s="6"/>
      <c r="BD678" s="6"/>
      <c r="BE678" s="6"/>
    </row>
    <row r="679" ht="15.75" customHeight="1">
      <c r="S679" s="277"/>
      <c r="U679" s="277"/>
      <c r="AF679" s="6"/>
      <c r="AG679" s="6"/>
      <c r="AN679" s="6"/>
      <c r="AO679" s="6"/>
      <c r="AV679" s="6"/>
      <c r="AW679" s="6"/>
      <c r="BD679" s="6"/>
      <c r="BE679" s="6"/>
    </row>
    <row r="680" ht="15.75" customHeight="1">
      <c r="S680" s="277"/>
      <c r="U680" s="277"/>
      <c r="AF680" s="6"/>
      <c r="AG680" s="6"/>
      <c r="AN680" s="6"/>
      <c r="AO680" s="6"/>
      <c r="AV680" s="6"/>
      <c r="AW680" s="6"/>
      <c r="BD680" s="6"/>
      <c r="BE680" s="6"/>
    </row>
    <row r="681" ht="15.75" customHeight="1">
      <c r="S681" s="277"/>
      <c r="U681" s="277"/>
      <c r="AF681" s="6"/>
      <c r="AG681" s="6"/>
      <c r="AN681" s="6"/>
      <c r="AO681" s="6"/>
      <c r="AV681" s="6"/>
      <c r="AW681" s="6"/>
      <c r="BD681" s="6"/>
      <c r="BE681" s="6"/>
    </row>
    <row r="682" ht="15.75" customHeight="1">
      <c r="S682" s="277"/>
      <c r="U682" s="277"/>
      <c r="AF682" s="6"/>
      <c r="AG682" s="6"/>
      <c r="AN682" s="6"/>
      <c r="AO682" s="6"/>
      <c r="AV682" s="6"/>
      <c r="AW682" s="6"/>
      <c r="BD682" s="6"/>
      <c r="BE682" s="6"/>
    </row>
    <row r="683" ht="15.75" customHeight="1">
      <c r="S683" s="277"/>
      <c r="U683" s="277"/>
      <c r="AF683" s="6"/>
      <c r="AG683" s="6"/>
      <c r="AN683" s="6"/>
      <c r="AO683" s="6"/>
      <c r="AV683" s="6"/>
      <c r="AW683" s="6"/>
      <c r="BD683" s="6"/>
      <c r="BE683" s="6"/>
    </row>
    <row r="684" ht="15.75" customHeight="1">
      <c r="S684" s="277"/>
      <c r="U684" s="277"/>
      <c r="AF684" s="6"/>
      <c r="AG684" s="6"/>
      <c r="AN684" s="6"/>
      <c r="AO684" s="6"/>
      <c r="AV684" s="6"/>
      <c r="AW684" s="6"/>
      <c r="BD684" s="6"/>
      <c r="BE684" s="6"/>
    </row>
    <row r="685" ht="15.75" customHeight="1">
      <c r="S685" s="277"/>
      <c r="U685" s="277"/>
      <c r="AF685" s="6"/>
      <c r="AG685" s="6"/>
      <c r="AN685" s="6"/>
      <c r="AO685" s="6"/>
      <c r="AV685" s="6"/>
      <c r="AW685" s="6"/>
      <c r="BD685" s="6"/>
      <c r="BE685" s="6"/>
    </row>
    <row r="686" ht="15.75" customHeight="1">
      <c r="S686" s="277"/>
      <c r="U686" s="277"/>
      <c r="AF686" s="6"/>
      <c r="AG686" s="6"/>
      <c r="AN686" s="6"/>
      <c r="AO686" s="6"/>
      <c r="AV686" s="6"/>
      <c r="AW686" s="6"/>
      <c r="BD686" s="6"/>
      <c r="BE686" s="6"/>
    </row>
    <row r="687" ht="15.75" customHeight="1">
      <c r="S687" s="277"/>
      <c r="U687" s="277"/>
      <c r="AF687" s="6"/>
      <c r="AG687" s="6"/>
      <c r="AN687" s="6"/>
      <c r="AO687" s="6"/>
      <c r="AV687" s="6"/>
      <c r="AW687" s="6"/>
      <c r="BD687" s="6"/>
      <c r="BE687" s="6"/>
    </row>
    <row r="688" ht="15.75" customHeight="1">
      <c r="S688" s="277"/>
      <c r="U688" s="277"/>
      <c r="AF688" s="6"/>
      <c r="AG688" s="6"/>
      <c r="AN688" s="6"/>
      <c r="AO688" s="6"/>
      <c r="AV688" s="6"/>
      <c r="AW688" s="6"/>
      <c r="BD688" s="6"/>
      <c r="BE688" s="6"/>
    </row>
    <row r="689" ht="15.75" customHeight="1">
      <c r="S689" s="277"/>
      <c r="U689" s="277"/>
      <c r="AF689" s="6"/>
      <c r="AG689" s="6"/>
      <c r="AN689" s="6"/>
      <c r="AO689" s="6"/>
      <c r="AV689" s="6"/>
      <c r="AW689" s="6"/>
      <c r="BD689" s="6"/>
      <c r="BE689" s="6"/>
    </row>
    <row r="690" ht="15.75" customHeight="1">
      <c r="S690" s="277"/>
      <c r="U690" s="277"/>
      <c r="AF690" s="6"/>
      <c r="AG690" s="6"/>
      <c r="AN690" s="6"/>
      <c r="AO690" s="6"/>
      <c r="AV690" s="6"/>
      <c r="AW690" s="6"/>
      <c r="BD690" s="6"/>
      <c r="BE690" s="6"/>
    </row>
    <row r="691" ht="15.75" customHeight="1">
      <c r="S691" s="277"/>
      <c r="U691" s="277"/>
      <c r="AF691" s="6"/>
      <c r="AG691" s="6"/>
      <c r="AN691" s="6"/>
      <c r="AO691" s="6"/>
      <c r="AV691" s="6"/>
      <c r="AW691" s="6"/>
      <c r="BD691" s="6"/>
      <c r="BE691" s="6"/>
    </row>
    <row r="692" ht="15.75" customHeight="1">
      <c r="S692" s="277"/>
      <c r="U692" s="277"/>
      <c r="AF692" s="6"/>
      <c r="AG692" s="6"/>
      <c r="AN692" s="6"/>
      <c r="AO692" s="6"/>
      <c r="AV692" s="6"/>
      <c r="AW692" s="6"/>
      <c r="BD692" s="6"/>
      <c r="BE692" s="6"/>
    </row>
    <row r="693" ht="15.75" customHeight="1">
      <c r="S693" s="277"/>
      <c r="U693" s="277"/>
      <c r="AF693" s="6"/>
      <c r="AG693" s="6"/>
      <c r="AN693" s="6"/>
      <c r="AO693" s="6"/>
      <c r="AV693" s="6"/>
      <c r="AW693" s="6"/>
      <c r="BD693" s="6"/>
      <c r="BE693" s="6"/>
    </row>
    <row r="694" ht="15.75" customHeight="1">
      <c r="S694" s="277"/>
      <c r="U694" s="277"/>
      <c r="AF694" s="6"/>
      <c r="AG694" s="6"/>
      <c r="AN694" s="6"/>
      <c r="AO694" s="6"/>
      <c r="AV694" s="6"/>
      <c r="AW694" s="6"/>
      <c r="BD694" s="6"/>
      <c r="BE694" s="6"/>
    </row>
    <row r="695" ht="15.75" customHeight="1">
      <c r="S695" s="277"/>
      <c r="U695" s="277"/>
      <c r="AF695" s="6"/>
      <c r="AG695" s="6"/>
      <c r="AN695" s="6"/>
      <c r="AO695" s="6"/>
      <c r="AV695" s="6"/>
      <c r="AW695" s="6"/>
      <c r="BD695" s="6"/>
      <c r="BE695" s="6"/>
    </row>
    <row r="696" ht="15.75" customHeight="1">
      <c r="S696" s="277"/>
      <c r="U696" s="277"/>
      <c r="AF696" s="6"/>
      <c r="AG696" s="6"/>
      <c r="AN696" s="6"/>
      <c r="AO696" s="6"/>
      <c r="AV696" s="6"/>
      <c r="AW696" s="6"/>
      <c r="BD696" s="6"/>
      <c r="BE696" s="6"/>
    </row>
    <row r="697" ht="15.75" customHeight="1">
      <c r="S697" s="277"/>
      <c r="U697" s="277"/>
      <c r="AF697" s="6"/>
      <c r="AG697" s="6"/>
      <c r="AN697" s="6"/>
      <c r="AO697" s="6"/>
      <c r="AV697" s="6"/>
      <c r="AW697" s="6"/>
      <c r="BD697" s="6"/>
      <c r="BE697" s="6"/>
    </row>
    <row r="698" ht="15.75" customHeight="1">
      <c r="S698" s="277"/>
      <c r="U698" s="277"/>
      <c r="AF698" s="6"/>
      <c r="AG698" s="6"/>
      <c r="AN698" s="6"/>
      <c r="AO698" s="6"/>
      <c r="AV698" s="6"/>
      <c r="AW698" s="6"/>
      <c r="BD698" s="6"/>
      <c r="BE698" s="6"/>
    </row>
    <row r="699" ht="15.75" customHeight="1">
      <c r="S699" s="277"/>
      <c r="U699" s="277"/>
      <c r="AF699" s="6"/>
      <c r="AG699" s="6"/>
      <c r="AN699" s="6"/>
      <c r="AO699" s="6"/>
      <c r="AV699" s="6"/>
      <c r="AW699" s="6"/>
      <c r="BD699" s="6"/>
      <c r="BE699" s="6"/>
    </row>
    <row r="700" ht="15.75" customHeight="1">
      <c r="S700" s="277"/>
      <c r="U700" s="277"/>
      <c r="AF700" s="6"/>
      <c r="AG700" s="6"/>
      <c r="AN700" s="6"/>
      <c r="AO700" s="6"/>
      <c r="AV700" s="6"/>
      <c r="AW700" s="6"/>
      <c r="BD700" s="6"/>
      <c r="BE700" s="6"/>
    </row>
    <row r="701" ht="15.75" customHeight="1">
      <c r="S701" s="277"/>
      <c r="U701" s="277"/>
      <c r="AF701" s="6"/>
      <c r="AG701" s="6"/>
      <c r="AN701" s="6"/>
      <c r="AO701" s="6"/>
      <c r="AV701" s="6"/>
      <c r="AW701" s="6"/>
      <c r="BD701" s="6"/>
      <c r="BE701" s="6"/>
    </row>
    <row r="702" ht="15.75" customHeight="1">
      <c r="S702" s="277"/>
      <c r="U702" s="277"/>
      <c r="AF702" s="6"/>
      <c r="AG702" s="6"/>
      <c r="AN702" s="6"/>
      <c r="AO702" s="6"/>
      <c r="AV702" s="6"/>
      <c r="AW702" s="6"/>
      <c r="BD702" s="6"/>
      <c r="BE702" s="6"/>
    </row>
    <row r="703" ht="15.75" customHeight="1">
      <c r="S703" s="277"/>
      <c r="U703" s="277"/>
      <c r="AF703" s="6"/>
      <c r="AG703" s="6"/>
      <c r="AN703" s="6"/>
      <c r="AO703" s="6"/>
      <c r="AV703" s="6"/>
      <c r="AW703" s="6"/>
      <c r="BD703" s="6"/>
      <c r="BE703" s="6"/>
    </row>
    <row r="704" ht="15.75" customHeight="1">
      <c r="S704" s="277"/>
      <c r="U704" s="277"/>
      <c r="AF704" s="6"/>
      <c r="AG704" s="6"/>
      <c r="AN704" s="6"/>
      <c r="AO704" s="6"/>
      <c r="AV704" s="6"/>
      <c r="AW704" s="6"/>
      <c r="BD704" s="6"/>
      <c r="BE704" s="6"/>
    </row>
    <row r="705" ht="15.75" customHeight="1">
      <c r="S705" s="277"/>
      <c r="U705" s="277"/>
      <c r="AF705" s="6"/>
      <c r="AG705" s="6"/>
      <c r="AN705" s="6"/>
      <c r="AO705" s="6"/>
      <c r="AV705" s="6"/>
      <c r="AW705" s="6"/>
      <c r="BD705" s="6"/>
      <c r="BE705" s="6"/>
    </row>
    <row r="706" ht="15.75" customHeight="1">
      <c r="S706" s="277"/>
      <c r="U706" s="277"/>
      <c r="AF706" s="6"/>
      <c r="AG706" s="6"/>
      <c r="AN706" s="6"/>
      <c r="AO706" s="6"/>
      <c r="AV706" s="6"/>
      <c r="AW706" s="6"/>
      <c r="BD706" s="6"/>
      <c r="BE706" s="6"/>
    </row>
    <row r="707" ht="15.75" customHeight="1">
      <c r="S707" s="277"/>
      <c r="U707" s="277"/>
      <c r="AF707" s="6"/>
      <c r="AG707" s="6"/>
      <c r="AN707" s="6"/>
      <c r="AO707" s="6"/>
      <c r="AV707" s="6"/>
      <c r="AW707" s="6"/>
      <c r="BD707" s="6"/>
      <c r="BE707" s="6"/>
    </row>
    <row r="708" ht="15.75" customHeight="1">
      <c r="S708" s="277"/>
      <c r="U708" s="277"/>
      <c r="AF708" s="6"/>
      <c r="AG708" s="6"/>
      <c r="AN708" s="6"/>
      <c r="AO708" s="6"/>
      <c r="AV708" s="6"/>
      <c r="AW708" s="6"/>
      <c r="BD708" s="6"/>
      <c r="BE708" s="6"/>
    </row>
    <row r="709" ht="15.75" customHeight="1">
      <c r="S709" s="277"/>
      <c r="U709" s="277"/>
      <c r="AF709" s="6"/>
      <c r="AG709" s="6"/>
      <c r="AN709" s="6"/>
      <c r="AO709" s="6"/>
      <c r="AV709" s="6"/>
      <c r="AW709" s="6"/>
      <c r="BD709" s="6"/>
      <c r="BE709" s="6"/>
    </row>
    <row r="710" ht="15.75" customHeight="1">
      <c r="S710" s="277"/>
      <c r="U710" s="277"/>
      <c r="AF710" s="6"/>
      <c r="AG710" s="6"/>
      <c r="AN710" s="6"/>
      <c r="AO710" s="6"/>
      <c r="AV710" s="6"/>
      <c r="AW710" s="6"/>
      <c r="BD710" s="6"/>
      <c r="BE710" s="6"/>
    </row>
    <row r="711" ht="15.75" customHeight="1">
      <c r="S711" s="277"/>
      <c r="U711" s="277"/>
      <c r="AF711" s="6"/>
      <c r="AG711" s="6"/>
      <c r="AN711" s="6"/>
      <c r="AO711" s="6"/>
      <c r="AV711" s="6"/>
      <c r="AW711" s="6"/>
      <c r="BD711" s="6"/>
      <c r="BE711" s="6"/>
    </row>
    <row r="712" ht="15.75" customHeight="1">
      <c r="S712" s="277"/>
      <c r="U712" s="277"/>
      <c r="AF712" s="6"/>
      <c r="AG712" s="6"/>
      <c r="AN712" s="6"/>
      <c r="AO712" s="6"/>
      <c r="AV712" s="6"/>
      <c r="AW712" s="6"/>
      <c r="BD712" s="6"/>
      <c r="BE712" s="6"/>
    </row>
    <row r="713" ht="15.75" customHeight="1">
      <c r="S713" s="277"/>
      <c r="U713" s="277"/>
      <c r="AF713" s="6"/>
      <c r="AG713" s="6"/>
      <c r="AN713" s="6"/>
      <c r="AO713" s="6"/>
      <c r="AV713" s="6"/>
      <c r="AW713" s="6"/>
      <c r="BD713" s="6"/>
      <c r="BE713" s="6"/>
    </row>
    <row r="714" ht="15.75" customHeight="1">
      <c r="S714" s="277"/>
      <c r="U714" s="277"/>
      <c r="AF714" s="6"/>
      <c r="AG714" s="6"/>
      <c r="AN714" s="6"/>
      <c r="AO714" s="6"/>
      <c r="AV714" s="6"/>
      <c r="AW714" s="6"/>
      <c r="BD714" s="6"/>
      <c r="BE714" s="6"/>
    </row>
    <row r="715" ht="15.75" customHeight="1">
      <c r="S715" s="277"/>
      <c r="U715" s="277"/>
      <c r="AF715" s="6"/>
      <c r="AG715" s="6"/>
      <c r="AN715" s="6"/>
      <c r="AO715" s="6"/>
      <c r="AV715" s="6"/>
      <c r="AW715" s="6"/>
      <c r="BD715" s="6"/>
      <c r="BE715" s="6"/>
    </row>
    <row r="716" ht="15.75" customHeight="1">
      <c r="S716" s="277"/>
      <c r="U716" s="277"/>
      <c r="AF716" s="6"/>
      <c r="AG716" s="6"/>
      <c r="AN716" s="6"/>
      <c r="AO716" s="6"/>
      <c r="AV716" s="6"/>
      <c r="AW716" s="6"/>
      <c r="BD716" s="6"/>
      <c r="BE716" s="6"/>
    </row>
    <row r="717" ht="15.75" customHeight="1">
      <c r="S717" s="277"/>
      <c r="U717" s="277"/>
      <c r="AF717" s="6"/>
      <c r="AG717" s="6"/>
      <c r="AN717" s="6"/>
      <c r="AO717" s="6"/>
      <c r="AV717" s="6"/>
      <c r="AW717" s="6"/>
      <c r="BD717" s="6"/>
      <c r="BE717" s="6"/>
    </row>
    <row r="718" ht="15.75" customHeight="1">
      <c r="S718" s="277"/>
      <c r="U718" s="277"/>
      <c r="AF718" s="6"/>
      <c r="AG718" s="6"/>
      <c r="AN718" s="6"/>
      <c r="AO718" s="6"/>
      <c r="AV718" s="6"/>
      <c r="AW718" s="6"/>
      <c r="BD718" s="6"/>
      <c r="BE718" s="6"/>
    </row>
    <row r="719" ht="15.75" customHeight="1">
      <c r="S719" s="277"/>
      <c r="U719" s="277"/>
      <c r="AF719" s="6"/>
      <c r="AG719" s="6"/>
      <c r="AN719" s="6"/>
      <c r="AO719" s="6"/>
      <c r="AV719" s="6"/>
      <c r="AW719" s="6"/>
      <c r="BD719" s="6"/>
      <c r="BE719" s="6"/>
    </row>
    <row r="720" ht="15.75" customHeight="1">
      <c r="S720" s="277"/>
      <c r="U720" s="277"/>
      <c r="AF720" s="6"/>
      <c r="AG720" s="6"/>
      <c r="AN720" s="6"/>
      <c r="AO720" s="6"/>
      <c r="AV720" s="6"/>
      <c r="AW720" s="6"/>
      <c r="BD720" s="6"/>
      <c r="BE720" s="6"/>
    </row>
    <row r="721" ht="15.75" customHeight="1">
      <c r="S721" s="277"/>
      <c r="U721" s="277"/>
      <c r="AF721" s="6"/>
      <c r="AG721" s="6"/>
      <c r="AN721" s="6"/>
      <c r="AO721" s="6"/>
      <c r="AV721" s="6"/>
      <c r="AW721" s="6"/>
      <c r="BD721" s="6"/>
      <c r="BE721" s="6"/>
    </row>
    <row r="722" ht="15.75" customHeight="1">
      <c r="S722" s="277"/>
      <c r="U722" s="277"/>
      <c r="AF722" s="6"/>
      <c r="AG722" s="6"/>
      <c r="AN722" s="6"/>
      <c r="AO722" s="6"/>
      <c r="AV722" s="6"/>
      <c r="AW722" s="6"/>
      <c r="BD722" s="6"/>
      <c r="BE722" s="6"/>
    </row>
    <row r="723" ht="15.75" customHeight="1">
      <c r="S723" s="277"/>
      <c r="U723" s="277"/>
      <c r="AF723" s="6"/>
      <c r="AG723" s="6"/>
      <c r="AN723" s="6"/>
      <c r="AO723" s="6"/>
      <c r="AV723" s="6"/>
      <c r="AW723" s="6"/>
      <c r="BD723" s="6"/>
      <c r="BE723" s="6"/>
    </row>
    <row r="724" ht="15.75" customHeight="1">
      <c r="S724" s="277"/>
      <c r="U724" s="277"/>
      <c r="AF724" s="6"/>
      <c r="AG724" s="6"/>
      <c r="AN724" s="6"/>
      <c r="AO724" s="6"/>
      <c r="AV724" s="6"/>
      <c r="AW724" s="6"/>
      <c r="BD724" s="6"/>
      <c r="BE724" s="6"/>
    </row>
    <row r="725" ht="15.75" customHeight="1">
      <c r="S725" s="277"/>
      <c r="U725" s="277"/>
      <c r="AF725" s="6"/>
      <c r="AG725" s="6"/>
      <c r="AN725" s="6"/>
      <c r="AO725" s="6"/>
      <c r="AV725" s="6"/>
      <c r="AW725" s="6"/>
      <c r="BD725" s="6"/>
      <c r="BE725" s="6"/>
    </row>
    <row r="726" ht="15.75" customHeight="1">
      <c r="S726" s="277"/>
      <c r="U726" s="277"/>
      <c r="AF726" s="6"/>
      <c r="AG726" s="6"/>
      <c r="AN726" s="6"/>
      <c r="AO726" s="6"/>
      <c r="AV726" s="6"/>
      <c r="AW726" s="6"/>
      <c r="BD726" s="6"/>
      <c r="BE726" s="6"/>
    </row>
    <row r="727" ht="15.75" customHeight="1">
      <c r="S727" s="277"/>
      <c r="U727" s="277"/>
      <c r="AF727" s="6"/>
      <c r="AG727" s="6"/>
      <c r="AN727" s="6"/>
      <c r="AO727" s="6"/>
      <c r="AV727" s="6"/>
      <c r="AW727" s="6"/>
      <c r="BD727" s="6"/>
      <c r="BE727" s="6"/>
    </row>
    <row r="728" ht="15.75" customHeight="1">
      <c r="S728" s="277"/>
      <c r="U728" s="277"/>
      <c r="AF728" s="6"/>
      <c r="AG728" s="6"/>
      <c r="AN728" s="6"/>
      <c r="AO728" s="6"/>
      <c r="AV728" s="6"/>
      <c r="AW728" s="6"/>
      <c r="BD728" s="6"/>
      <c r="BE728" s="6"/>
    </row>
    <row r="729" ht="15.75" customHeight="1">
      <c r="S729" s="277"/>
      <c r="U729" s="277"/>
      <c r="AF729" s="6"/>
      <c r="AG729" s="6"/>
      <c r="AN729" s="6"/>
      <c r="AO729" s="6"/>
      <c r="AV729" s="6"/>
      <c r="AW729" s="6"/>
      <c r="BD729" s="6"/>
      <c r="BE729" s="6"/>
    </row>
    <row r="730" ht="15.75" customHeight="1">
      <c r="S730" s="277"/>
      <c r="U730" s="277"/>
      <c r="AF730" s="6"/>
      <c r="AG730" s="6"/>
      <c r="AN730" s="6"/>
      <c r="AO730" s="6"/>
      <c r="AV730" s="6"/>
      <c r="AW730" s="6"/>
      <c r="BD730" s="6"/>
      <c r="BE730" s="6"/>
    </row>
    <row r="731" ht="15.75" customHeight="1">
      <c r="S731" s="277"/>
      <c r="U731" s="277"/>
      <c r="AF731" s="6"/>
      <c r="AG731" s="6"/>
      <c r="AN731" s="6"/>
      <c r="AO731" s="6"/>
      <c r="AV731" s="6"/>
      <c r="AW731" s="6"/>
      <c r="BD731" s="6"/>
      <c r="BE731" s="6"/>
    </row>
    <row r="732" ht="15.75" customHeight="1">
      <c r="S732" s="277"/>
      <c r="U732" s="277"/>
      <c r="AF732" s="6"/>
      <c r="AG732" s="6"/>
      <c r="AN732" s="6"/>
      <c r="AO732" s="6"/>
      <c r="AV732" s="6"/>
      <c r="AW732" s="6"/>
      <c r="BD732" s="6"/>
      <c r="BE732" s="6"/>
    </row>
    <row r="733" ht="15.75" customHeight="1">
      <c r="S733" s="277"/>
      <c r="U733" s="277"/>
      <c r="AF733" s="6"/>
      <c r="AG733" s="6"/>
      <c r="AN733" s="6"/>
      <c r="AO733" s="6"/>
      <c r="AV733" s="6"/>
      <c r="AW733" s="6"/>
      <c r="BD733" s="6"/>
      <c r="BE733" s="6"/>
    </row>
    <row r="734" ht="15.75" customHeight="1">
      <c r="S734" s="277"/>
      <c r="U734" s="277"/>
      <c r="AF734" s="6"/>
      <c r="AG734" s="6"/>
      <c r="AN734" s="6"/>
      <c r="AO734" s="6"/>
      <c r="AV734" s="6"/>
      <c r="AW734" s="6"/>
      <c r="BD734" s="6"/>
      <c r="BE734" s="6"/>
    </row>
    <row r="735" ht="15.75" customHeight="1">
      <c r="S735" s="277"/>
      <c r="U735" s="277"/>
      <c r="AF735" s="6"/>
      <c r="AG735" s="6"/>
      <c r="AN735" s="6"/>
      <c r="AO735" s="6"/>
      <c r="AV735" s="6"/>
      <c r="AW735" s="6"/>
      <c r="BD735" s="6"/>
      <c r="BE735" s="6"/>
    </row>
    <row r="736" ht="15.75" customHeight="1">
      <c r="S736" s="277"/>
      <c r="U736" s="277"/>
      <c r="AF736" s="6"/>
      <c r="AG736" s="6"/>
      <c r="AN736" s="6"/>
      <c r="AO736" s="6"/>
      <c r="AV736" s="6"/>
      <c r="AW736" s="6"/>
      <c r="BD736" s="6"/>
      <c r="BE736" s="6"/>
    </row>
    <row r="737" ht="15.75" customHeight="1">
      <c r="S737" s="277"/>
      <c r="U737" s="277"/>
      <c r="AF737" s="6"/>
      <c r="AG737" s="6"/>
      <c r="AN737" s="6"/>
      <c r="AO737" s="6"/>
      <c r="AV737" s="6"/>
      <c r="AW737" s="6"/>
      <c r="BD737" s="6"/>
      <c r="BE737" s="6"/>
    </row>
    <row r="738" ht="15.75" customHeight="1">
      <c r="S738" s="277"/>
      <c r="U738" s="277"/>
      <c r="AF738" s="6"/>
      <c r="AG738" s="6"/>
      <c r="AN738" s="6"/>
      <c r="AO738" s="6"/>
      <c r="AV738" s="6"/>
      <c r="AW738" s="6"/>
      <c r="BD738" s="6"/>
      <c r="BE738" s="6"/>
    </row>
    <row r="739" ht="15.75" customHeight="1">
      <c r="S739" s="277"/>
      <c r="U739" s="277"/>
      <c r="AF739" s="6"/>
      <c r="AG739" s="6"/>
      <c r="AN739" s="6"/>
      <c r="AO739" s="6"/>
      <c r="AV739" s="6"/>
      <c r="AW739" s="6"/>
      <c r="BD739" s="6"/>
      <c r="BE739" s="6"/>
    </row>
    <row r="740" ht="15.75" customHeight="1">
      <c r="S740" s="277"/>
      <c r="U740" s="277"/>
      <c r="AF740" s="6"/>
      <c r="AG740" s="6"/>
      <c r="AN740" s="6"/>
      <c r="AO740" s="6"/>
      <c r="AV740" s="6"/>
      <c r="AW740" s="6"/>
      <c r="BD740" s="6"/>
      <c r="BE740" s="6"/>
    </row>
    <row r="741" ht="15.75" customHeight="1">
      <c r="S741" s="277"/>
      <c r="U741" s="277"/>
      <c r="AF741" s="6"/>
      <c r="AG741" s="6"/>
      <c r="AN741" s="6"/>
      <c r="AO741" s="6"/>
      <c r="AV741" s="6"/>
      <c r="AW741" s="6"/>
      <c r="BD741" s="6"/>
      <c r="BE741" s="6"/>
    </row>
    <row r="742" ht="15.75" customHeight="1">
      <c r="S742" s="277"/>
      <c r="U742" s="277"/>
      <c r="AF742" s="6"/>
      <c r="AG742" s="6"/>
      <c r="AN742" s="6"/>
      <c r="AO742" s="6"/>
      <c r="AV742" s="6"/>
      <c r="AW742" s="6"/>
      <c r="BD742" s="6"/>
      <c r="BE742" s="6"/>
    </row>
    <row r="743" ht="15.75" customHeight="1">
      <c r="S743" s="277"/>
      <c r="U743" s="277"/>
      <c r="AF743" s="6"/>
      <c r="AG743" s="6"/>
      <c r="AN743" s="6"/>
      <c r="AO743" s="6"/>
      <c r="AV743" s="6"/>
      <c r="AW743" s="6"/>
      <c r="BD743" s="6"/>
      <c r="BE743" s="6"/>
    </row>
    <row r="744" ht="15.75" customHeight="1">
      <c r="S744" s="277"/>
      <c r="U744" s="277"/>
      <c r="AF744" s="6"/>
      <c r="AG744" s="6"/>
      <c r="AN744" s="6"/>
      <c r="AO744" s="6"/>
      <c r="AV744" s="6"/>
      <c r="AW744" s="6"/>
      <c r="BD744" s="6"/>
      <c r="BE744" s="6"/>
    </row>
    <row r="745" ht="15.75" customHeight="1">
      <c r="S745" s="277"/>
      <c r="U745" s="277"/>
      <c r="AF745" s="6"/>
      <c r="AG745" s="6"/>
      <c r="AN745" s="6"/>
      <c r="AO745" s="6"/>
      <c r="AV745" s="6"/>
      <c r="AW745" s="6"/>
      <c r="BD745" s="6"/>
      <c r="BE745" s="6"/>
    </row>
    <row r="746" ht="15.75" customHeight="1">
      <c r="S746" s="277"/>
      <c r="U746" s="277"/>
      <c r="AF746" s="6"/>
      <c r="AG746" s="6"/>
      <c r="AN746" s="6"/>
      <c r="AO746" s="6"/>
      <c r="AV746" s="6"/>
      <c r="AW746" s="6"/>
      <c r="BD746" s="6"/>
      <c r="BE746" s="6"/>
    </row>
    <row r="747" ht="15.75" customHeight="1">
      <c r="S747" s="277"/>
      <c r="U747" s="277"/>
      <c r="AF747" s="6"/>
      <c r="AG747" s="6"/>
      <c r="AN747" s="6"/>
      <c r="AO747" s="6"/>
      <c r="AV747" s="6"/>
      <c r="AW747" s="6"/>
      <c r="BD747" s="6"/>
      <c r="BE747" s="6"/>
    </row>
    <row r="748" ht="15.75" customHeight="1">
      <c r="S748" s="277"/>
      <c r="U748" s="277"/>
      <c r="AF748" s="6"/>
      <c r="AG748" s="6"/>
      <c r="AN748" s="6"/>
      <c r="AO748" s="6"/>
      <c r="AV748" s="6"/>
      <c r="AW748" s="6"/>
      <c r="BD748" s="6"/>
      <c r="BE748" s="6"/>
    </row>
    <row r="749" ht="15.75" customHeight="1">
      <c r="S749" s="277"/>
      <c r="U749" s="277"/>
      <c r="AF749" s="6"/>
      <c r="AG749" s="6"/>
      <c r="AN749" s="6"/>
      <c r="AO749" s="6"/>
      <c r="AV749" s="6"/>
      <c r="AW749" s="6"/>
      <c r="BD749" s="6"/>
      <c r="BE749" s="6"/>
    </row>
    <row r="750" ht="15.75" customHeight="1">
      <c r="S750" s="277"/>
      <c r="U750" s="277"/>
      <c r="AF750" s="6"/>
      <c r="AG750" s="6"/>
      <c r="AN750" s="6"/>
      <c r="AO750" s="6"/>
      <c r="AV750" s="6"/>
      <c r="AW750" s="6"/>
      <c r="BD750" s="6"/>
      <c r="BE750" s="6"/>
    </row>
    <row r="751" ht="15.75" customHeight="1">
      <c r="S751" s="277"/>
      <c r="U751" s="277"/>
      <c r="AF751" s="6"/>
      <c r="AG751" s="6"/>
      <c r="AN751" s="6"/>
      <c r="AO751" s="6"/>
      <c r="AV751" s="6"/>
      <c r="AW751" s="6"/>
      <c r="BD751" s="6"/>
      <c r="BE751" s="6"/>
    </row>
    <row r="752" ht="15.75" customHeight="1">
      <c r="S752" s="277"/>
      <c r="U752" s="277"/>
      <c r="AF752" s="6"/>
      <c r="AG752" s="6"/>
      <c r="AN752" s="6"/>
      <c r="AO752" s="6"/>
      <c r="AV752" s="6"/>
      <c r="AW752" s="6"/>
      <c r="BD752" s="6"/>
      <c r="BE752" s="6"/>
    </row>
    <row r="753" ht="15.75" customHeight="1">
      <c r="S753" s="277"/>
      <c r="U753" s="277"/>
      <c r="AF753" s="6"/>
      <c r="AG753" s="6"/>
      <c r="AN753" s="6"/>
      <c r="AO753" s="6"/>
      <c r="AV753" s="6"/>
      <c r="AW753" s="6"/>
      <c r="BD753" s="6"/>
      <c r="BE753" s="6"/>
    </row>
    <row r="754" ht="15.75" customHeight="1">
      <c r="S754" s="277"/>
      <c r="U754" s="277"/>
      <c r="AF754" s="6"/>
      <c r="AG754" s="6"/>
      <c r="AN754" s="6"/>
      <c r="AO754" s="6"/>
      <c r="AV754" s="6"/>
      <c r="AW754" s="6"/>
      <c r="BD754" s="6"/>
      <c r="BE754" s="6"/>
    </row>
    <row r="755" ht="15.75" customHeight="1">
      <c r="S755" s="277"/>
      <c r="U755" s="277"/>
      <c r="AF755" s="6"/>
      <c r="AG755" s="6"/>
      <c r="AN755" s="6"/>
      <c r="AO755" s="6"/>
      <c r="AV755" s="6"/>
      <c r="AW755" s="6"/>
      <c r="BD755" s="6"/>
      <c r="BE755" s="6"/>
    </row>
    <row r="756" ht="15.75" customHeight="1">
      <c r="S756" s="277"/>
      <c r="U756" s="277"/>
      <c r="AF756" s="6"/>
      <c r="AG756" s="6"/>
      <c r="AN756" s="6"/>
      <c r="AO756" s="6"/>
      <c r="AV756" s="6"/>
      <c r="AW756" s="6"/>
      <c r="BD756" s="6"/>
      <c r="BE756" s="6"/>
    </row>
    <row r="757" ht="15.75" customHeight="1">
      <c r="S757" s="277"/>
      <c r="U757" s="277"/>
      <c r="AF757" s="6"/>
      <c r="AG757" s="6"/>
      <c r="AN757" s="6"/>
      <c r="AO757" s="6"/>
      <c r="AV757" s="6"/>
      <c r="AW757" s="6"/>
      <c r="BD757" s="6"/>
      <c r="BE757" s="6"/>
    </row>
    <row r="758" ht="15.75" customHeight="1">
      <c r="S758" s="277"/>
      <c r="U758" s="277"/>
      <c r="AF758" s="6"/>
      <c r="AG758" s="6"/>
      <c r="AN758" s="6"/>
      <c r="AO758" s="6"/>
      <c r="AV758" s="6"/>
      <c r="AW758" s="6"/>
      <c r="BD758" s="6"/>
      <c r="BE758" s="6"/>
    </row>
    <row r="759" ht="15.75" customHeight="1">
      <c r="S759" s="277"/>
      <c r="U759" s="277"/>
      <c r="AF759" s="6"/>
      <c r="AG759" s="6"/>
      <c r="AN759" s="6"/>
      <c r="AO759" s="6"/>
      <c r="AV759" s="6"/>
      <c r="AW759" s="6"/>
      <c r="BD759" s="6"/>
      <c r="BE759" s="6"/>
    </row>
    <row r="760" ht="15.75" customHeight="1">
      <c r="S760" s="277"/>
      <c r="U760" s="277"/>
      <c r="AF760" s="6"/>
      <c r="AG760" s="6"/>
      <c r="AN760" s="6"/>
      <c r="AO760" s="6"/>
      <c r="AV760" s="6"/>
      <c r="AW760" s="6"/>
      <c r="BD760" s="6"/>
      <c r="BE760" s="6"/>
    </row>
    <row r="761" ht="15.75" customHeight="1">
      <c r="S761" s="277"/>
      <c r="U761" s="277"/>
      <c r="AF761" s="6"/>
      <c r="AG761" s="6"/>
      <c r="AN761" s="6"/>
      <c r="AO761" s="6"/>
      <c r="AV761" s="6"/>
      <c r="AW761" s="6"/>
      <c r="BD761" s="6"/>
      <c r="BE761" s="6"/>
    </row>
    <row r="762" ht="15.75" customHeight="1">
      <c r="S762" s="277"/>
      <c r="U762" s="277"/>
      <c r="AF762" s="6"/>
      <c r="AG762" s="6"/>
      <c r="AN762" s="6"/>
      <c r="AO762" s="6"/>
      <c r="AV762" s="6"/>
      <c r="AW762" s="6"/>
      <c r="BD762" s="6"/>
      <c r="BE762" s="6"/>
    </row>
    <row r="763" ht="15.75" customHeight="1">
      <c r="S763" s="277"/>
      <c r="U763" s="277"/>
      <c r="AF763" s="6"/>
      <c r="AG763" s="6"/>
      <c r="AN763" s="6"/>
      <c r="AO763" s="6"/>
      <c r="AV763" s="6"/>
      <c r="AW763" s="6"/>
      <c r="BD763" s="6"/>
      <c r="BE763" s="6"/>
    </row>
    <row r="764" ht="15.75" customHeight="1">
      <c r="S764" s="277"/>
      <c r="U764" s="277"/>
      <c r="AF764" s="6"/>
      <c r="AG764" s="6"/>
      <c r="AN764" s="6"/>
      <c r="AO764" s="6"/>
      <c r="AV764" s="6"/>
      <c r="AW764" s="6"/>
      <c r="BD764" s="6"/>
      <c r="BE764" s="6"/>
    </row>
    <row r="765" ht="15.75" customHeight="1">
      <c r="S765" s="277"/>
      <c r="U765" s="277"/>
      <c r="AF765" s="6"/>
      <c r="AG765" s="6"/>
      <c r="AN765" s="6"/>
      <c r="AO765" s="6"/>
      <c r="AV765" s="6"/>
      <c r="AW765" s="6"/>
      <c r="BD765" s="6"/>
      <c r="BE765" s="6"/>
    </row>
    <row r="766" ht="15.75" customHeight="1">
      <c r="S766" s="277"/>
      <c r="U766" s="277"/>
      <c r="AF766" s="6"/>
      <c r="AG766" s="6"/>
      <c r="AN766" s="6"/>
      <c r="AO766" s="6"/>
      <c r="AV766" s="6"/>
      <c r="AW766" s="6"/>
      <c r="BD766" s="6"/>
      <c r="BE766" s="6"/>
    </row>
    <row r="767" ht="15.75" customHeight="1">
      <c r="S767" s="277"/>
      <c r="U767" s="277"/>
      <c r="AF767" s="6"/>
      <c r="AG767" s="6"/>
      <c r="AN767" s="6"/>
      <c r="AO767" s="6"/>
      <c r="AV767" s="6"/>
      <c r="AW767" s="6"/>
      <c r="BD767" s="6"/>
      <c r="BE767" s="6"/>
    </row>
    <row r="768" ht="15.75" customHeight="1">
      <c r="S768" s="277"/>
      <c r="U768" s="277"/>
      <c r="AF768" s="6"/>
      <c r="AG768" s="6"/>
      <c r="AN768" s="6"/>
      <c r="AO768" s="6"/>
      <c r="AV768" s="6"/>
      <c r="AW768" s="6"/>
      <c r="BD768" s="6"/>
      <c r="BE768" s="6"/>
    </row>
    <row r="769" ht="15.75" customHeight="1">
      <c r="S769" s="277"/>
      <c r="U769" s="277"/>
      <c r="AF769" s="6"/>
      <c r="AG769" s="6"/>
      <c r="AN769" s="6"/>
      <c r="AO769" s="6"/>
      <c r="AV769" s="6"/>
      <c r="AW769" s="6"/>
      <c r="BD769" s="6"/>
      <c r="BE769" s="6"/>
    </row>
    <row r="770" ht="15.75" customHeight="1">
      <c r="S770" s="277"/>
      <c r="U770" s="277"/>
      <c r="AF770" s="6"/>
      <c r="AG770" s="6"/>
      <c r="AN770" s="6"/>
      <c r="AO770" s="6"/>
      <c r="AV770" s="6"/>
      <c r="AW770" s="6"/>
      <c r="BD770" s="6"/>
      <c r="BE770" s="6"/>
    </row>
    <row r="771" ht="15.75" customHeight="1">
      <c r="S771" s="277"/>
      <c r="U771" s="277"/>
      <c r="AF771" s="6"/>
      <c r="AG771" s="6"/>
      <c r="AN771" s="6"/>
      <c r="AO771" s="6"/>
      <c r="AV771" s="6"/>
      <c r="AW771" s="6"/>
      <c r="BD771" s="6"/>
      <c r="BE771" s="6"/>
    </row>
    <row r="772" ht="15.75" customHeight="1">
      <c r="S772" s="277"/>
      <c r="U772" s="277"/>
      <c r="AF772" s="6"/>
      <c r="AG772" s="6"/>
      <c r="AN772" s="6"/>
      <c r="AO772" s="6"/>
      <c r="AV772" s="6"/>
      <c r="AW772" s="6"/>
      <c r="BD772" s="6"/>
      <c r="BE772" s="6"/>
    </row>
    <row r="773" ht="15.75" customHeight="1">
      <c r="S773" s="277"/>
      <c r="U773" s="277"/>
      <c r="AF773" s="6"/>
      <c r="AG773" s="6"/>
      <c r="AN773" s="6"/>
      <c r="AO773" s="6"/>
      <c r="AV773" s="6"/>
      <c r="AW773" s="6"/>
      <c r="BD773" s="6"/>
      <c r="BE773" s="6"/>
    </row>
    <row r="774" ht="15.75" customHeight="1">
      <c r="S774" s="277"/>
      <c r="U774" s="277"/>
      <c r="AF774" s="6"/>
      <c r="AG774" s="6"/>
      <c r="AN774" s="6"/>
      <c r="AO774" s="6"/>
      <c r="AV774" s="6"/>
      <c r="AW774" s="6"/>
      <c r="BD774" s="6"/>
      <c r="BE774" s="6"/>
    </row>
    <row r="775" ht="15.75" customHeight="1">
      <c r="S775" s="277"/>
      <c r="U775" s="277"/>
      <c r="AF775" s="6"/>
      <c r="AG775" s="6"/>
      <c r="AN775" s="6"/>
      <c r="AO775" s="6"/>
      <c r="AV775" s="6"/>
      <c r="AW775" s="6"/>
      <c r="BD775" s="6"/>
      <c r="BE775" s="6"/>
    </row>
    <row r="776" ht="15.75" customHeight="1">
      <c r="S776" s="277"/>
      <c r="U776" s="277"/>
      <c r="AF776" s="6"/>
      <c r="AG776" s="6"/>
      <c r="AN776" s="6"/>
      <c r="AO776" s="6"/>
      <c r="AV776" s="6"/>
      <c r="AW776" s="6"/>
      <c r="BD776" s="6"/>
      <c r="BE776" s="6"/>
    </row>
    <row r="777" ht="15.75" customHeight="1">
      <c r="S777" s="277"/>
      <c r="U777" s="277"/>
      <c r="AF777" s="6"/>
      <c r="AG777" s="6"/>
      <c r="AN777" s="6"/>
      <c r="AO777" s="6"/>
      <c r="AV777" s="6"/>
      <c r="AW777" s="6"/>
      <c r="BD777" s="6"/>
      <c r="BE777" s="6"/>
    </row>
    <row r="778" ht="15.75" customHeight="1">
      <c r="S778" s="277"/>
      <c r="U778" s="277"/>
      <c r="AF778" s="6"/>
      <c r="AG778" s="6"/>
      <c r="AN778" s="6"/>
      <c r="AO778" s="6"/>
      <c r="AV778" s="6"/>
      <c r="AW778" s="6"/>
      <c r="BD778" s="6"/>
      <c r="BE778" s="6"/>
    </row>
    <row r="779" ht="15.75" customHeight="1">
      <c r="S779" s="277"/>
      <c r="U779" s="277"/>
      <c r="AF779" s="6"/>
      <c r="AG779" s="6"/>
      <c r="AN779" s="6"/>
      <c r="AO779" s="6"/>
      <c r="AV779" s="6"/>
      <c r="AW779" s="6"/>
      <c r="BD779" s="6"/>
      <c r="BE779" s="6"/>
    </row>
    <row r="780" ht="15.75" customHeight="1">
      <c r="S780" s="277"/>
      <c r="U780" s="277"/>
      <c r="AF780" s="6"/>
      <c r="AG780" s="6"/>
      <c r="AN780" s="6"/>
      <c r="AO780" s="6"/>
      <c r="AV780" s="6"/>
      <c r="AW780" s="6"/>
      <c r="BD780" s="6"/>
      <c r="BE780" s="6"/>
    </row>
    <row r="781" ht="15.75" customHeight="1">
      <c r="S781" s="277"/>
      <c r="U781" s="277"/>
      <c r="AF781" s="6"/>
      <c r="AG781" s="6"/>
      <c r="AN781" s="6"/>
      <c r="AO781" s="6"/>
      <c r="AV781" s="6"/>
      <c r="AW781" s="6"/>
      <c r="BD781" s="6"/>
      <c r="BE781" s="6"/>
    </row>
    <row r="782" ht="15.75" customHeight="1">
      <c r="S782" s="277"/>
      <c r="U782" s="277"/>
      <c r="AF782" s="6"/>
      <c r="AG782" s="6"/>
      <c r="AN782" s="6"/>
      <c r="AO782" s="6"/>
      <c r="AV782" s="6"/>
      <c r="AW782" s="6"/>
      <c r="BD782" s="6"/>
      <c r="BE782" s="6"/>
    </row>
    <row r="783" ht="15.75" customHeight="1">
      <c r="S783" s="277"/>
      <c r="U783" s="277"/>
      <c r="AF783" s="6"/>
      <c r="AG783" s="6"/>
      <c r="AN783" s="6"/>
      <c r="AO783" s="6"/>
      <c r="AV783" s="6"/>
      <c r="AW783" s="6"/>
      <c r="BD783" s="6"/>
      <c r="BE783" s="6"/>
    </row>
    <row r="784" ht="15.75" customHeight="1">
      <c r="S784" s="277"/>
      <c r="U784" s="277"/>
      <c r="AF784" s="6"/>
      <c r="AG784" s="6"/>
      <c r="AN784" s="6"/>
      <c r="AO784" s="6"/>
      <c r="AV784" s="6"/>
      <c r="AW784" s="6"/>
      <c r="BD784" s="6"/>
      <c r="BE784" s="6"/>
    </row>
    <row r="785" ht="15.75" customHeight="1">
      <c r="S785" s="277"/>
      <c r="U785" s="277"/>
      <c r="AF785" s="6"/>
      <c r="AG785" s="6"/>
      <c r="AN785" s="6"/>
      <c r="AO785" s="6"/>
      <c r="AV785" s="6"/>
      <c r="AW785" s="6"/>
      <c r="BD785" s="6"/>
      <c r="BE785" s="6"/>
    </row>
    <row r="786" ht="15.75" customHeight="1">
      <c r="S786" s="277"/>
      <c r="U786" s="277"/>
      <c r="AF786" s="6"/>
      <c r="AG786" s="6"/>
      <c r="AN786" s="6"/>
      <c r="AO786" s="6"/>
      <c r="AV786" s="6"/>
      <c r="AW786" s="6"/>
      <c r="BD786" s="6"/>
      <c r="BE786" s="6"/>
    </row>
    <row r="787" ht="15.75" customHeight="1">
      <c r="S787" s="277"/>
      <c r="U787" s="277"/>
      <c r="AF787" s="6"/>
      <c r="AG787" s="6"/>
      <c r="AN787" s="6"/>
      <c r="AO787" s="6"/>
      <c r="AV787" s="6"/>
      <c r="AW787" s="6"/>
      <c r="BD787" s="6"/>
      <c r="BE787" s="6"/>
    </row>
    <row r="788" ht="15.75" customHeight="1">
      <c r="S788" s="277"/>
      <c r="U788" s="277"/>
      <c r="AF788" s="6"/>
      <c r="AG788" s="6"/>
      <c r="AN788" s="6"/>
      <c r="AO788" s="6"/>
      <c r="AV788" s="6"/>
      <c r="AW788" s="6"/>
      <c r="BD788" s="6"/>
      <c r="BE788" s="6"/>
    </row>
    <row r="789" ht="15.75" customHeight="1">
      <c r="S789" s="277"/>
      <c r="U789" s="277"/>
      <c r="AF789" s="6"/>
      <c r="AG789" s="6"/>
      <c r="AN789" s="6"/>
      <c r="AO789" s="6"/>
      <c r="AV789" s="6"/>
      <c r="AW789" s="6"/>
      <c r="BD789" s="6"/>
      <c r="BE789" s="6"/>
    </row>
    <row r="790" ht="15.75" customHeight="1">
      <c r="S790" s="277"/>
      <c r="U790" s="277"/>
      <c r="AF790" s="6"/>
      <c r="AG790" s="6"/>
      <c r="AN790" s="6"/>
      <c r="AO790" s="6"/>
      <c r="AV790" s="6"/>
      <c r="AW790" s="6"/>
      <c r="BD790" s="6"/>
      <c r="BE790" s="6"/>
    </row>
    <row r="791" ht="15.75" customHeight="1">
      <c r="S791" s="277"/>
      <c r="U791" s="277"/>
      <c r="AF791" s="6"/>
      <c r="AG791" s="6"/>
      <c r="AN791" s="6"/>
      <c r="AO791" s="6"/>
      <c r="AV791" s="6"/>
      <c r="AW791" s="6"/>
      <c r="BD791" s="6"/>
      <c r="BE791" s="6"/>
    </row>
    <row r="792" ht="15.75" customHeight="1">
      <c r="S792" s="277"/>
      <c r="U792" s="277"/>
      <c r="AF792" s="6"/>
      <c r="AG792" s="6"/>
      <c r="AN792" s="6"/>
      <c r="AO792" s="6"/>
      <c r="AV792" s="6"/>
      <c r="AW792" s="6"/>
      <c r="BD792" s="6"/>
      <c r="BE792" s="6"/>
    </row>
    <row r="793" ht="15.75" customHeight="1">
      <c r="S793" s="277"/>
      <c r="U793" s="277"/>
      <c r="AF793" s="6"/>
      <c r="AG793" s="6"/>
      <c r="AN793" s="6"/>
      <c r="AO793" s="6"/>
      <c r="AV793" s="6"/>
      <c r="AW793" s="6"/>
      <c r="BD793" s="6"/>
      <c r="BE793" s="6"/>
    </row>
    <row r="794" ht="15.75" customHeight="1">
      <c r="S794" s="277"/>
      <c r="U794" s="277"/>
      <c r="AF794" s="6"/>
      <c r="AG794" s="6"/>
      <c r="AN794" s="6"/>
      <c r="AO794" s="6"/>
      <c r="AV794" s="6"/>
      <c r="AW794" s="6"/>
      <c r="BD794" s="6"/>
      <c r="BE794" s="6"/>
    </row>
    <row r="795" ht="15.75" customHeight="1">
      <c r="S795" s="277"/>
      <c r="U795" s="277"/>
      <c r="AF795" s="6"/>
      <c r="AG795" s="6"/>
      <c r="AN795" s="6"/>
      <c r="AO795" s="6"/>
      <c r="AV795" s="6"/>
      <c r="AW795" s="6"/>
      <c r="BD795" s="6"/>
      <c r="BE795" s="6"/>
    </row>
    <row r="796" ht="15.75" customHeight="1">
      <c r="S796" s="277"/>
      <c r="U796" s="277"/>
      <c r="AF796" s="6"/>
      <c r="AG796" s="6"/>
      <c r="AN796" s="6"/>
      <c r="AO796" s="6"/>
      <c r="AV796" s="6"/>
      <c r="AW796" s="6"/>
      <c r="BD796" s="6"/>
      <c r="BE796" s="6"/>
    </row>
    <row r="797" ht="15.75" customHeight="1">
      <c r="S797" s="277"/>
      <c r="U797" s="277"/>
      <c r="AF797" s="6"/>
      <c r="AG797" s="6"/>
      <c r="AN797" s="6"/>
      <c r="AO797" s="6"/>
      <c r="AV797" s="6"/>
      <c r="AW797" s="6"/>
      <c r="BD797" s="6"/>
      <c r="BE797" s="6"/>
    </row>
    <row r="798" ht="15.75" customHeight="1">
      <c r="S798" s="277"/>
      <c r="U798" s="277"/>
      <c r="AF798" s="6"/>
      <c r="AG798" s="6"/>
      <c r="AN798" s="6"/>
      <c r="AO798" s="6"/>
      <c r="AV798" s="6"/>
      <c r="AW798" s="6"/>
      <c r="BD798" s="6"/>
      <c r="BE798" s="6"/>
    </row>
    <row r="799" ht="15.75" customHeight="1">
      <c r="S799" s="277"/>
      <c r="U799" s="277"/>
      <c r="AF799" s="6"/>
      <c r="AG799" s="6"/>
      <c r="AN799" s="6"/>
      <c r="AO799" s="6"/>
      <c r="AV799" s="6"/>
      <c r="AW799" s="6"/>
      <c r="BD799" s="6"/>
      <c r="BE799" s="6"/>
    </row>
    <row r="800" ht="15.75" customHeight="1">
      <c r="S800" s="277"/>
      <c r="U800" s="277"/>
      <c r="AF800" s="6"/>
      <c r="AG800" s="6"/>
      <c r="AN800" s="6"/>
      <c r="AO800" s="6"/>
      <c r="AV800" s="6"/>
      <c r="AW800" s="6"/>
      <c r="BD800" s="6"/>
      <c r="BE800" s="6"/>
    </row>
    <row r="801" ht="15.75" customHeight="1">
      <c r="S801" s="277"/>
      <c r="U801" s="277"/>
      <c r="AF801" s="6"/>
      <c r="AG801" s="6"/>
      <c r="AN801" s="6"/>
      <c r="AO801" s="6"/>
      <c r="AV801" s="6"/>
      <c r="AW801" s="6"/>
      <c r="BD801" s="6"/>
      <c r="BE801" s="6"/>
    </row>
    <row r="802" ht="15.75" customHeight="1">
      <c r="S802" s="277"/>
      <c r="U802" s="277"/>
      <c r="AF802" s="6"/>
      <c r="AG802" s="6"/>
      <c r="AN802" s="6"/>
      <c r="AO802" s="6"/>
      <c r="AV802" s="6"/>
      <c r="AW802" s="6"/>
      <c r="BD802" s="6"/>
      <c r="BE802" s="6"/>
    </row>
    <row r="803" ht="15.75" customHeight="1">
      <c r="S803" s="277"/>
      <c r="U803" s="277"/>
      <c r="AF803" s="6"/>
      <c r="AG803" s="6"/>
      <c r="AN803" s="6"/>
      <c r="AO803" s="6"/>
      <c r="AV803" s="6"/>
      <c r="AW803" s="6"/>
      <c r="BD803" s="6"/>
      <c r="BE803" s="6"/>
    </row>
    <row r="804" ht="15.75" customHeight="1">
      <c r="S804" s="277"/>
      <c r="U804" s="277"/>
      <c r="AF804" s="6"/>
      <c r="AG804" s="6"/>
      <c r="AN804" s="6"/>
      <c r="AO804" s="6"/>
      <c r="AV804" s="6"/>
      <c r="AW804" s="6"/>
      <c r="BD804" s="6"/>
      <c r="BE804" s="6"/>
    </row>
    <row r="805" ht="15.75" customHeight="1">
      <c r="S805" s="277"/>
      <c r="U805" s="277"/>
      <c r="AF805" s="6"/>
      <c r="AG805" s="6"/>
      <c r="AN805" s="6"/>
      <c r="AO805" s="6"/>
      <c r="AV805" s="6"/>
      <c r="AW805" s="6"/>
      <c r="BD805" s="6"/>
      <c r="BE805" s="6"/>
    </row>
    <row r="806" ht="15.75" customHeight="1">
      <c r="S806" s="277"/>
      <c r="U806" s="277"/>
      <c r="AF806" s="6"/>
      <c r="AG806" s="6"/>
      <c r="AN806" s="6"/>
      <c r="AO806" s="6"/>
      <c r="AV806" s="6"/>
      <c r="AW806" s="6"/>
      <c r="BD806" s="6"/>
      <c r="BE806" s="6"/>
    </row>
    <row r="807" ht="15.75" customHeight="1">
      <c r="S807" s="277"/>
      <c r="U807" s="277"/>
      <c r="AF807" s="6"/>
      <c r="AG807" s="6"/>
      <c r="AN807" s="6"/>
      <c r="AO807" s="6"/>
      <c r="AV807" s="6"/>
      <c r="AW807" s="6"/>
      <c r="BD807" s="6"/>
      <c r="BE807" s="6"/>
    </row>
    <row r="808" ht="15.75" customHeight="1">
      <c r="S808" s="277"/>
      <c r="U808" s="277"/>
      <c r="AF808" s="6"/>
      <c r="AG808" s="6"/>
      <c r="AN808" s="6"/>
      <c r="AO808" s="6"/>
      <c r="AV808" s="6"/>
      <c r="AW808" s="6"/>
      <c r="BD808" s="6"/>
      <c r="BE808" s="6"/>
    </row>
    <row r="809" ht="15.75" customHeight="1">
      <c r="S809" s="277"/>
      <c r="U809" s="277"/>
      <c r="AF809" s="6"/>
      <c r="AG809" s="6"/>
      <c r="AN809" s="6"/>
      <c r="AO809" s="6"/>
      <c r="AV809" s="6"/>
      <c r="AW809" s="6"/>
      <c r="BD809" s="6"/>
      <c r="BE809" s="6"/>
    </row>
    <row r="810" ht="15.75" customHeight="1">
      <c r="S810" s="277"/>
      <c r="U810" s="277"/>
      <c r="AF810" s="6"/>
      <c r="AG810" s="6"/>
      <c r="AN810" s="6"/>
      <c r="AO810" s="6"/>
      <c r="AV810" s="6"/>
      <c r="AW810" s="6"/>
      <c r="BD810" s="6"/>
      <c r="BE810" s="6"/>
    </row>
    <row r="811" ht="15.75" customHeight="1">
      <c r="S811" s="277"/>
      <c r="U811" s="277"/>
      <c r="AF811" s="6"/>
      <c r="AG811" s="6"/>
      <c r="AN811" s="6"/>
      <c r="AO811" s="6"/>
      <c r="AV811" s="6"/>
      <c r="AW811" s="6"/>
      <c r="BD811" s="6"/>
      <c r="BE811" s="6"/>
    </row>
    <row r="812" ht="15.75" customHeight="1">
      <c r="S812" s="277"/>
      <c r="U812" s="277"/>
      <c r="AF812" s="6"/>
      <c r="AG812" s="6"/>
      <c r="AN812" s="6"/>
      <c r="AO812" s="6"/>
      <c r="AV812" s="6"/>
      <c r="AW812" s="6"/>
      <c r="BD812" s="6"/>
      <c r="BE812" s="6"/>
    </row>
    <row r="813" ht="15.75" customHeight="1">
      <c r="S813" s="277"/>
      <c r="U813" s="277"/>
      <c r="AF813" s="6"/>
      <c r="AG813" s="6"/>
      <c r="AN813" s="6"/>
      <c r="AO813" s="6"/>
      <c r="AV813" s="6"/>
      <c r="AW813" s="6"/>
      <c r="BD813" s="6"/>
      <c r="BE813" s="6"/>
    </row>
    <row r="814" ht="15.75" customHeight="1">
      <c r="S814" s="277"/>
      <c r="U814" s="277"/>
      <c r="AF814" s="6"/>
      <c r="AG814" s="6"/>
      <c r="AN814" s="6"/>
      <c r="AO814" s="6"/>
      <c r="AV814" s="6"/>
      <c r="AW814" s="6"/>
      <c r="BD814" s="6"/>
      <c r="BE814" s="6"/>
    </row>
    <row r="815" ht="15.75" customHeight="1">
      <c r="S815" s="277"/>
      <c r="U815" s="277"/>
      <c r="AF815" s="6"/>
      <c r="AG815" s="6"/>
      <c r="AN815" s="6"/>
      <c r="AO815" s="6"/>
      <c r="AV815" s="6"/>
      <c r="AW815" s="6"/>
      <c r="BD815" s="6"/>
      <c r="BE815" s="6"/>
    </row>
    <row r="816" ht="15.75" customHeight="1">
      <c r="S816" s="277"/>
      <c r="U816" s="277"/>
      <c r="AF816" s="6"/>
      <c r="AG816" s="6"/>
      <c r="AN816" s="6"/>
      <c r="AO816" s="6"/>
      <c r="AV816" s="6"/>
      <c r="AW816" s="6"/>
      <c r="BD816" s="6"/>
      <c r="BE816" s="6"/>
    </row>
    <row r="817" ht="15.75" customHeight="1">
      <c r="S817" s="277"/>
      <c r="U817" s="277"/>
      <c r="AF817" s="6"/>
      <c r="AG817" s="6"/>
      <c r="AN817" s="6"/>
      <c r="AO817" s="6"/>
      <c r="AV817" s="6"/>
      <c r="AW817" s="6"/>
      <c r="BD817" s="6"/>
      <c r="BE817" s="6"/>
    </row>
    <row r="818" ht="15.75" customHeight="1">
      <c r="S818" s="277"/>
      <c r="U818" s="277"/>
      <c r="AF818" s="6"/>
      <c r="AG818" s="6"/>
      <c r="AN818" s="6"/>
      <c r="AO818" s="6"/>
      <c r="AV818" s="6"/>
      <c r="AW818" s="6"/>
      <c r="BD818" s="6"/>
      <c r="BE818" s="6"/>
    </row>
    <row r="819" ht="15.75" customHeight="1">
      <c r="S819" s="277"/>
      <c r="U819" s="277"/>
      <c r="AF819" s="6"/>
      <c r="AG819" s="6"/>
      <c r="AN819" s="6"/>
      <c r="AO819" s="6"/>
      <c r="AV819" s="6"/>
      <c r="AW819" s="6"/>
      <c r="BD819" s="6"/>
      <c r="BE819" s="6"/>
    </row>
    <row r="820" ht="15.75" customHeight="1">
      <c r="S820" s="277"/>
      <c r="U820" s="277"/>
      <c r="AF820" s="6"/>
      <c r="AG820" s="6"/>
      <c r="AN820" s="6"/>
      <c r="AO820" s="6"/>
      <c r="AV820" s="6"/>
      <c r="AW820" s="6"/>
      <c r="BD820" s="6"/>
      <c r="BE820" s="6"/>
    </row>
    <row r="821" ht="15.75" customHeight="1">
      <c r="S821" s="277"/>
      <c r="U821" s="277"/>
      <c r="AF821" s="6"/>
      <c r="AG821" s="6"/>
      <c r="AN821" s="6"/>
      <c r="AO821" s="6"/>
      <c r="AV821" s="6"/>
      <c r="AW821" s="6"/>
      <c r="BD821" s="6"/>
      <c r="BE821" s="6"/>
    </row>
    <row r="822" ht="15.75" customHeight="1">
      <c r="S822" s="277"/>
      <c r="U822" s="277"/>
      <c r="AF822" s="6"/>
      <c r="AG822" s="6"/>
      <c r="AN822" s="6"/>
      <c r="AO822" s="6"/>
      <c r="AV822" s="6"/>
      <c r="AW822" s="6"/>
      <c r="BD822" s="6"/>
      <c r="BE822" s="6"/>
    </row>
    <row r="823" ht="15.75" customHeight="1">
      <c r="S823" s="277"/>
      <c r="U823" s="277"/>
      <c r="AF823" s="6"/>
      <c r="AG823" s="6"/>
      <c r="AN823" s="6"/>
      <c r="AO823" s="6"/>
      <c r="AV823" s="6"/>
      <c r="AW823" s="6"/>
      <c r="BD823" s="6"/>
      <c r="BE823" s="6"/>
    </row>
    <row r="824" ht="15.75" customHeight="1">
      <c r="S824" s="277"/>
      <c r="U824" s="277"/>
      <c r="AF824" s="6"/>
      <c r="AG824" s="6"/>
      <c r="AN824" s="6"/>
      <c r="AO824" s="6"/>
      <c r="AV824" s="6"/>
      <c r="AW824" s="6"/>
      <c r="BD824" s="6"/>
      <c r="BE824" s="6"/>
    </row>
    <row r="825" ht="15.75" customHeight="1">
      <c r="S825" s="277"/>
      <c r="U825" s="277"/>
      <c r="AF825" s="6"/>
      <c r="AG825" s="6"/>
      <c r="AN825" s="6"/>
      <c r="AO825" s="6"/>
      <c r="AV825" s="6"/>
      <c r="AW825" s="6"/>
      <c r="BD825" s="6"/>
      <c r="BE825" s="6"/>
    </row>
    <row r="826" ht="15.75" customHeight="1">
      <c r="S826" s="277"/>
      <c r="U826" s="277"/>
      <c r="AF826" s="6"/>
      <c r="AG826" s="6"/>
      <c r="AN826" s="6"/>
      <c r="AO826" s="6"/>
      <c r="AV826" s="6"/>
      <c r="AW826" s="6"/>
      <c r="BD826" s="6"/>
      <c r="BE826" s="6"/>
    </row>
    <row r="827" ht="15.75" customHeight="1">
      <c r="S827" s="277"/>
      <c r="U827" s="277"/>
      <c r="AF827" s="6"/>
      <c r="AG827" s="6"/>
      <c r="AN827" s="6"/>
      <c r="AO827" s="6"/>
      <c r="AV827" s="6"/>
      <c r="AW827" s="6"/>
      <c r="BD827" s="6"/>
      <c r="BE827" s="6"/>
    </row>
    <row r="828" ht="15.75" customHeight="1">
      <c r="S828" s="277"/>
      <c r="U828" s="277"/>
      <c r="AF828" s="6"/>
      <c r="AG828" s="6"/>
      <c r="AN828" s="6"/>
      <c r="AO828" s="6"/>
      <c r="AV828" s="6"/>
      <c r="AW828" s="6"/>
      <c r="BD828" s="6"/>
      <c r="BE828" s="6"/>
    </row>
    <row r="829" ht="15.75" customHeight="1">
      <c r="S829" s="277"/>
      <c r="U829" s="277"/>
      <c r="AF829" s="6"/>
      <c r="AG829" s="6"/>
      <c r="AN829" s="6"/>
      <c r="AO829" s="6"/>
      <c r="AV829" s="6"/>
      <c r="AW829" s="6"/>
      <c r="BD829" s="6"/>
      <c r="BE829" s="6"/>
    </row>
    <row r="830" ht="15.75" customHeight="1">
      <c r="S830" s="277"/>
      <c r="U830" s="277"/>
      <c r="AF830" s="6"/>
      <c r="AG830" s="6"/>
      <c r="AN830" s="6"/>
      <c r="AO830" s="6"/>
      <c r="AV830" s="6"/>
      <c r="AW830" s="6"/>
      <c r="BD830" s="6"/>
      <c r="BE830" s="6"/>
    </row>
    <row r="831" ht="15.75" customHeight="1">
      <c r="S831" s="277"/>
      <c r="U831" s="277"/>
      <c r="AF831" s="6"/>
      <c r="AG831" s="6"/>
      <c r="AN831" s="6"/>
      <c r="AO831" s="6"/>
      <c r="AV831" s="6"/>
      <c r="AW831" s="6"/>
      <c r="BD831" s="6"/>
      <c r="BE831" s="6"/>
    </row>
    <row r="832" ht="15.75" customHeight="1">
      <c r="S832" s="277"/>
      <c r="U832" s="277"/>
      <c r="AF832" s="6"/>
      <c r="AG832" s="6"/>
      <c r="AN832" s="6"/>
      <c r="AO832" s="6"/>
      <c r="AV832" s="6"/>
      <c r="AW832" s="6"/>
      <c r="BD832" s="6"/>
      <c r="BE832" s="6"/>
    </row>
    <row r="833" ht="15.75" customHeight="1">
      <c r="S833" s="277"/>
      <c r="U833" s="277"/>
      <c r="AF833" s="6"/>
      <c r="AG833" s="6"/>
      <c r="AN833" s="6"/>
      <c r="AO833" s="6"/>
      <c r="AV833" s="6"/>
      <c r="AW833" s="6"/>
      <c r="BD833" s="6"/>
      <c r="BE833" s="6"/>
    </row>
    <row r="834" ht="15.75" customHeight="1">
      <c r="S834" s="277"/>
      <c r="U834" s="277"/>
      <c r="AF834" s="6"/>
      <c r="AG834" s="6"/>
      <c r="AN834" s="6"/>
      <c r="AO834" s="6"/>
      <c r="AV834" s="6"/>
      <c r="AW834" s="6"/>
      <c r="BD834" s="6"/>
      <c r="BE834" s="6"/>
    </row>
    <row r="835" ht="15.75" customHeight="1">
      <c r="S835" s="277"/>
      <c r="U835" s="277"/>
      <c r="AF835" s="6"/>
      <c r="AG835" s="6"/>
      <c r="AN835" s="6"/>
      <c r="AO835" s="6"/>
      <c r="AV835" s="6"/>
      <c r="AW835" s="6"/>
      <c r="BD835" s="6"/>
      <c r="BE835" s="6"/>
    </row>
    <row r="836" ht="15.75" customHeight="1">
      <c r="S836" s="277"/>
      <c r="U836" s="277"/>
      <c r="AF836" s="6"/>
      <c r="AG836" s="6"/>
      <c r="AN836" s="6"/>
      <c r="AO836" s="6"/>
      <c r="AV836" s="6"/>
      <c r="AW836" s="6"/>
      <c r="BD836" s="6"/>
      <c r="BE836" s="6"/>
    </row>
    <row r="837" ht="15.75" customHeight="1">
      <c r="S837" s="277"/>
      <c r="U837" s="277"/>
      <c r="AF837" s="6"/>
      <c r="AG837" s="6"/>
      <c r="AN837" s="6"/>
      <c r="AO837" s="6"/>
      <c r="AV837" s="6"/>
      <c r="AW837" s="6"/>
      <c r="BD837" s="6"/>
      <c r="BE837" s="6"/>
    </row>
    <row r="838" ht="15.75" customHeight="1">
      <c r="S838" s="277"/>
      <c r="U838" s="277"/>
      <c r="AF838" s="6"/>
      <c r="AG838" s="6"/>
      <c r="AN838" s="6"/>
      <c r="AO838" s="6"/>
      <c r="AV838" s="6"/>
      <c r="AW838" s="6"/>
      <c r="BD838" s="6"/>
      <c r="BE838" s="6"/>
    </row>
    <row r="839" ht="15.75" customHeight="1">
      <c r="S839" s="277"/>
      <c r="U839" s="277"/>
      <c r="AF839" s="6"/>
      <c r="AG839" s="6"/>
      <c r="AN839" s="6"/>
      <c r="AO839" s="6"/>
      <c r="AV839" s="6"/>
      <c r="AW839" s="6"/>
      <c r="BD839" s="6"/>
      <c r="BE839" s="6"/>
    </row>
    <row r="840" ht="15.75" customHeight="1">
      <c r="S840" s="277"/>
      <c r="U840" s="277"/>
      <c r="AF840" s="6"/>
      <c r="AG840" s="6"/>
      <c r="AN840" s="6"/>
      <c r="AO840" s="6"/>
      <c r="AV840" s="6"/>
      <c r="AW840" s="6"/>
      <c r="BD840" s="6"/>
      <c r="BE840" s="6"/>
    </row>
    <row r="841" ht="15.75" customHeight="1">
      <c r="S841" s="277"/>
      <c r="U841" s="277"/>
      <c r="AF841" s="6"/>
      <c r="AG841" s="6"/>
      <c r="AN841" s="6"/>
      <c r="AO841" s="6"/>
      <c r="AV841" s="6"/>
      <c r="AW841" s="6"/>
      <c r="BD841" s="6"/>
      <c r="BE841" s="6"/>
    </row>
    <row r="842" ht="15.75" customHeight="1">
      <c r="S842" s="277"/>
      <c r="U842" s="277"/>
      <c r="AF842" s="6"/>
      <c r="AG842" s="6"/>
      <c r="AN842" s="6"/>
      <c r="AO842" s="6"/>
      <c r="AV842" s="6"/>
      <c r="AW842" s="6"/>
      <c r="BD842" s="6"/>
      <c r="BE842" s="6"/>
    </row>
    <row r="843" ht="15.75" customHeight="1">
      <c r="S843" s="277"/>
      <c r="U843" s="277"/>
      <c r="AF843" s="6"/>
      <c r="AG843" s="6"/>
      <c r="AN843" s="6"/>
      <c r="AO843" s="6"/>
      <c r="AV843" s="6"/>
      <c r="AW843" s="6"/>
      <c r="BD843" s="6"/>
      <c r="BE843" s="6"/>
    </row>
    <row r="844" ht="15.75" customHeight="1">
      <c r="S844" s="277"/>
      <c r="U844" s="277"/>
      <c r="AF844" s="6"/>
      <c r="AG844" s="6"/>
      <c r="AN844" s="6"/>
      <c r="AO844" s="6"/>
      <c r="AV844" s="6"/>
      <c r="AW844" s="6"/>
      <c r="BD844" s="6"/>
      <c r="BE844" s="6"/>
    </row>
    <row r="845" ht="15.75" customHeight="1">
      <c r="S845" s="277"/>
      <c r="U845" s="277"/>
      <c r="AF845" s="6"/>
      <c r="AG845" s="6"/>
      <c r="AN845" s="6"/>
      <c r="AO845" s="6"/>
      <c r="AV845" s="6"/>
      <c r="AW845" s="6"/>
      <c r="BD845" s="6"/>
      <c r="BE845" s="6"/>
    </row>
    <row r="846" ht="15.75" customHeight="1">
      <c r="S846" s="277"/>
      <c r="U846" s="277"/>
      <c r="AF846" s="6"/>
      <c r="AG846" s="6"/>
      <c r="AN846" s="6"/>
      <c r="AO846" s="6"/>
      <c r="AV846" s="6"/>
      <c r="AW846" s="6"/>
      <c r="BD846" s="6"/>
      <c r="BE846" s="6"/>
    </row>
    <row r="847" ht="15.75" customHeight="1">
      <c r="S847" s="277"/>
      <c r="U847" s="277"/>
      <c r="AF847" s="6"/>
      <c r="AG847" s="6"/>
      <c r="AN847" s="6"/>
      <c r="AO847" s="6"/>
      <c r="AV847" s="6"/>
      <c r="AW847" s="6"/>
      <c r="BD847" s="6"/>
      <c r="BE847" s="6"/>
    </row>
    <row r="848" ht="15.75" customHeight="1">
      <c r="S848" s="277"/>
      <c r="U848" s="277"/>
      <c r="AF848" s="6"/>
      <c r="AG848" s="6"/>
      <c r="AN848" s="6"/>
      <c r="AO848" s="6"/>
      <c r="AV848" s="6"/>
      <c r="AW848" s="6"/>
      <c r="BD848" s="6"/>
      <c r="BE848" s="6"/>
    </row>
    <row r="849" ht="15.75" customHeight="1">
      <c r="S849" s="277"/>
      <c r="U849" s="277"/>
      <c r="AF849" s="6"/>
      <c r="AG849" s="6"/>
      <c r="AN849" s="6"/>
      <c r="AO849" s="6"/>
      <c r="AV849" s="6"/>
      <c r="AW849" s="6"/>
      <c r="BD849" s="6"/>
      <c r="BE849" s="6"/>
    </row>
    <row r="850" ht="15.75" customHeight="1">
      <c r="S850" s="277"/>
      <c r="U850" s="277"/>
      <c r="AF850" s="6"/>
      <c r="AG850" s="6"/>
      <c r="AN850" s="6"/>
      <c r="AO850" s="6"/>
      <c r="AV850" s="6"/>
      <c r="AW850" s="6"/>
      <c r="BD850" s="6"/>
      <c r="BE850" s="6"/>
    </row>
    <row r="851" ht="15.75" customHeight="1">
      <c r="S851" s="277"/>
      <c r="U851" s="277"/>
      <c r="AF851" s="6"/>
      <c r="AG851" s="6"/>
      <c r="AN851" s="6"/>
      <c r="AO851" s="6"/>
      <c r="AV851" s="6"/>
      <c r="AW851" s="6"/>
      <c r="BD851" s="6"/>
      <c r="BE851" s="6"/>
    </row>
    <row r="852" ht="15.75" customHeight="1">
      <c r="S852" s="277"/>
      <c r="U852" s="277"/>
      <c r="AF852" s="6"/>
      <c r="AG852" s="6"/>
      <c r="AN852" s="6"/>
      <c r="AO852" s="6"/>
      <c r="AV852" s="6"/>
      <c r="AW852" s="6"/>
      <c r="BD852" s="6"/>
      <c r="BE852" s="6"/>
    </row>
    <row r="853" ht="15.75" customHeight="1">
      <c r="S853" s="277"/>
      <c r="U853" s="277"/>
      <c r="AF853" s="6"/>
      <c r="AG853" s="6"/>
      <c r="AN853" s="6"/>
      <c r="AO853" s="6"/>
      <c r="AV853" s="6"/>
      <c r="AW853" s="6"/>
      <c r="BD853" s="6"/>
      <c r="BE853" s="6"/>
    </row>
    <row r="854" ht="15.75" customHeight="1">
      <c r="S854" s="277"/>
      <c r="U854" s="277"/>
      <c r="AF854" s="6"/>
      <c r="AG854" s="6"/>
      <c r="AN854" s="6"/>
      <c r="AO854" s="6"/>
      <c r="AV854" s="6"/>
      <c r="AW854" s="6"/>
      <c r="BD854" s="6"/>
      <c r="BE854" s="6"/>
    </row>
    <row r="855" ht="15.75" customHeight="1">
      <c r="S855" s="277"/>
      <c r="U855" s="277"/>
      <c r="AF855" s="6"/>
      <c r="AG855" s="6"/>
      <c r="AN855" s="6"/>
      <c r="AO855" s="6"/>
      <c r="AV855" s="6"/>
      <c r="AW855" s="6"/>
      <c r="BD855" s="6"/>
      <c r="BE855" s="6"/>
    </row>
    <row r="856" ht="15.75" customHeight="1">
      <c r="S856" s="277"/>
      <c r="U856" s="277"/>
      <c r="AF856" s="6"/>
      <c r="AG856" s="6"/>
      <c r="AN856" s="6"/>
      <c r="AO856" s="6"/>
      <c r="AV856" s="6"/>
      <c r="AW856" s="6"/>
      <c r="BD856" s="6"/>
      <c r="BE856" s="6"/>
    </row>
    <row r="857" ht="15.75" customHeight="1">
      <c r="S857" s="277"/>
      <c r="U857" s="277"/>
      <c r="AF857" s="6"/>
      <c r="AG857" s="6"/>
      <c r="AN857" s="6"/>
      <c r="AO857" s="6"/>
      <c r="AV857" s="6"/>
      <c r="AW857" s="6"/>
      <c r="BD857" s="6"/>
      <c r="BE857" s="6"/>
    </row>
    <row r="858" ht="15.75" customHeight="1">
      <c r="S858" s="277"/>
      <c r="U858" s="277"/>
      <c r="AF858" s="6"/>
      <c r="AG858" s="6"/>
      <c r="AN858" s="6"/>
      <c r="AO858" s="6"/>
      <c r="AV858" s="6"/>
      <c r="AW858" s="6"/>
      <c r="BD858" s="6"/>
      <c r="BE858" s="6"/>
    </row>
    <row r="859" ht="15.75" customHeight="1">
      <c r="S859" s="277"/>
      <c r="U859" s="277"/>
      <c r="AF859" s="6"/>
      <c r="AG859" s="6"/>
      <c r="AN859" s="6"/>
      <c r="AO859" s="6"/>
      <c r="AV859" s="6"/>
      <c r="AW859" s="6"/>
      <c r="BD859" s="6"/>
      <c r="BE859" s="6"/>
    </row>
    <row r="860" ht="15.75" customHeight="1">
      <c r="S860" s="277"/>
      <c r="U860" s="277"/>
      <c r="AF860" s="6"/>
      <c r="AG860" s="6"/>
      <c r="AN860" s="6"/>
      <c r="AO860" s="6"/>
      <c r="AV860" s="6"/>
      <c r="AW860" s="6"/>
      <c r="BD860" s="6"/>
      <c r="BE860" s="6"/>
    </row>
    <row r="861" ht="15.75" customHeight="1">
      <c r="S861" s="277"/>
      <c r="U861" s="277"/>
      <c r="AF861" s="6"/>
      <c r="AG861" s="6"/>
      <c r="AN861" s="6"/>
      <c r="AO861" s="6"/>
      <c r="AV861" s="6"/>
      <c r="AW861" s="6"/>
      <c r="BD861" s="6"/>
      <c r="BE861" s="6"/>
    </row>
    <row r="862" ht="15.75" customHeight="1">
      <c r="S862" s="277"/>
      <c r="U862" s="277"/>
      <c r="AF862" s="6"/>
      <c r="AG862" s="6"/>
      <c r="AN862" s="6"/>
      <c r="AO862" s="6"/>
      <c r="AV862" s="6"/>
      <c r="AW862" s="6"/>
      <c r="BD862" s="6"/>
      <c r="BE862" s="6"/>
    </row>
    <row r="863" ht="15.75" customHeight="1">
      <c r="S863" s="277"/>
      <c r="U863" s="277"/>
      <c r="AF863" s="6"/>
      <c r="AG863" s="6"/>
      <c r="AN863" s="6"/>
      <c r="AO863" s="6"/>
      <c r="AV863" s="6"/>
      <c r="AW863" s="6"/>
      <c r="BD863" s="6"/>
      <c r="BE863" s="6"/>
    </row>
    <row r="864" ht="15.75" customHeight="1">
      <c r="S864" s="277"/>
      <c r="U864" s="277"/>
      <c r="AF864" s="6"/>
      <c r="AG864" s="6"/>
      <c r="AN864" s="6"/>
      <c r="AO864" s="6"/>
      <c r="AV864" s="6"/>
      <c r="AW864" s="6"/>
      <c r="BD864" s="6"/>
      <c r="BE864" s="6"/>
    </row>
    <row r="865" ht="15.75" customHeight="1">
      <c r="S865" s="277"/>
      <c r="U865" s="277"/>
      <c r="AF865" s="6"/>
      <c r="AG865" s="6"/>
      <c r="AN865" s="6"/>
      <c r="AO865" s="6"/>
      <c r="AV865" s="6"/>
      <c r="AW865" s="6"/>
      <c r="BD865" s="6"/>
      <c r="BE865" s="6"/>
    </row>
    <row r="866" ht="15.75" customHeight="1">
      <c r="S866" s="277"/>
      <c r="U866" s="277"/>
      <c r="AF866" s="6"/>
      <c r="AG866" s="6"/>
      <c r="AN866" s="6"/>
      <c r="AO866" s="6"/>
      <c r="AV866" s="6"/>
      <c r="AW866" s="6"/>
      <c r="BD866" s="6"/>
      <c r="BE866" s="6"/>
    </row>
    <row r="867" ht="15.75" customHeight="1">
      <c r="S867" s="277"/>
      <c r="U867" s="277"/>
      <c r="AF867" s="6"/>
      <c r="AG867" s="6"/>
      <c r="AN867" s="6"/>
      <c r="AO867" s="6"/>
      <c r="AV867" s="6"/>
      <c r="AW867" s="6"/>
      <c r="BD867" s="6"/>
      <c r="BE867" s="6"/>
    </row>
    <row r="868" ht="15.75" customHeight="1">
      <c r="S868" s="277"/>
      <c r="U868" s="277"/>
      <c r="AF868" s="6"/>
      <c r="AG868" s="6"/>
      <c r="AN868" s="6"/>
      <c r="AO868" s="6"/>
      <c r="AV868" s="6"/>
      <c r="AW868" s="6"/>
      <c r="BD868" s="6"/>
      <c r="BE868" s="6"/>
    </row>
    <row r="869" ht="15.75" customHeight="1">
      <c r="S869" s="277"/>
      <c r="U869" s="277"/>
      <c r="AF869" s="6"/>
      <c r="AG869" s="6"/>
      <c r="AN869" s="6"/>
      <c r="AO869" s="6"/>
      <c r="AV869" s="6"/>
      <c r="AW869" s="6"/>
      <c r="BD869" s="6"/>
      <c r="BE869" s="6"/>
    </row>
    <row r="870" ht="15.75" customHeight="1">
      <c r="S870" s="277"/>
      <c r="U870" s="277"/>
      <c r="AF870" s="6"/>
      <c r="AG870" s="6"/>
      <c r="AN870" s="6"/>
      <c r="AO870" s="6"/>
      <c r="AV870" s="6"/>
      <c r="AW870" s="6"/>
      <c r="BD870" s="6"/>
      <c r="BE870" s="6"/>
    </row>
    <row r="871" ht="15.75" customHeight="1">
      <c r="S871" s="277"/>
      <c r="U871" s="277"/>
      <c r="AF871" s="6"/>
      <c r="AG871" s="6"/>
      <c r="AN871" s="6"/>
      <c r="AO871" s="6"/>
      <c r="AV871" s="6"/>
      <c r="AW871" s="6"/>
      <c r="BD871" s="6"/>
      <c r="BE871" s="6"/>
    </row>
    <row r="872" ht="15.75" customHeight="1">
      <c r="S872" s="277"/>
      <c r="U872" s="277"/>
      <c r="AF872" s="6"/>
      <c r="AG872" s="6"/>
      <c r="AN872" s="6"/>
      <c r="AO872" s="6"/>
      <c r="AV872" s="6"/>
      <c r="AW872" s="6"/>
      <c r="BD872" s="6"/>
      <c r="BE872" s="6"/>
    </row>
    <row r="873" ht="15.75" customHeight="1">
      <c r="S873" s="277"/>
      <c r="U873" s="277"/>
      <c r="AF873" s="6"/>
      <c r="AG873" s="6"/>
      <c r="AN873" s="6"/>
      <c r="AO873" s="6"/>
      <c r="AV873" s="6"/>
      <c r="AW873" s="6"/>
      <c r="BD873" s="6"/>
      <c r="BE873" s="6"/>
    </row>
    <row r="874" ht="15.75" customHeight="1">
      <c r="S874" s="277"/>
      <c r="U874" s="277"/>
      <c r="AF874" s="6"/>
      <c r="AG874" s="6"/>
      <c r="AN874" s="6"/>
      <c r="AO874" s="6"/>
      <c r="AV874" s="6"/>
      <c r="AW874" s="6"/>
      <c r="BD874" s="6"/>
      <c r="BE874" s="6"/>
    </row>
    <row r="875" ht="15.75" customHeight="1">
      <c r="S875" s="277"/>
      <c r="U875" s="277"/>
      <c r="AF875" s="6"/>
      <c r="AG875" s="6"/>
      <c r="AN875" s="6"/>
      <c r="AO875" s="6"/>
      <c r="AV875" s="6"/>
      <c r="AW875" s="6"/>
      <c r="BD875" s="6"/>
      <c r="BE875" s="6"/>
    </row>
    <row r="876" ht="15.75" customHeight="1">
      <c r="S876" s="277"/>
      <c r="U876" s="277"/>
      <c r="AF876" s="6"/>
      <c r="AG876" s="6"/>
      <c r="AN876" s="6"/>
      <c r="AO876" s="6"/>
      <c r="AV876" s="6"/>
      <c r="AW876" s="6"/>
      <c r="BD876" s="6"/>
      <c r="BE876" s="6"/>
    </row>
    <row r="877" ht="15.75" customHeight="1">
      <c r="S877" s="277"/>
      <c r="U877" s="277"/>
      <c r="AF877" s="6"/>
      <c r="AG877" s="6"/>
      <c r="AN877" s="6"/>
      <c r="AO877" s="6"/>
      <c r="AV877" s="6"/>
      <c r="AW877" s="6"/>
      <c r="BD877" s="6"/>
      <c r="BE877" s="6"/>
    </row>
    <row r="878" ht="15.75" customHeight="1">
      <c r="S878" s="277"/>
      <c r="U878" s="277"/>
      <c r="AF878" s="6"/>
      <c r="AG878" s="6"/>
      <c r="AN878" s="6"/>
      <c r="AO878" s="6"/>
      <c r="AV878" s="6"/>
      <c r="AW878" s="6"/>
      <c r="BD878" s="6"/>
      <c r="BE878" s="6"/>
    </row>
    <row r="879" ht="15.75" customHeight="1">
      <c r="S879" s="277"/>
      <c r="U879" s="277"/>
      <c r="AF879" s="6"/>
      <c r="AG879" s="6"/>
      <c r="AN879" s="6"/>
      <c r="AO879" s="6"/>
      <c r="AV879" s="6"/>
      <c r="AW879" s="6"/>
      <c r="BD879" s="6"/>
      <c r="BE879" s="6"/>
    </row>
    <row r="880" ht="15.75" customHeight="1">
      <c r="S880" s="277"/>
      <c r="U880" s="277"/>
      <c r="AF880" s="6"/>
      <c r="AG880" s="6"/>
      <c r="AN880" s="6"/>
      <c r="AO880" s="6"/>
      <c r="AV880" s="6"/>
      <c r="AW880" s="6"/>
      <c r="BD880" s="6"/>
      <c r="BE880" s="6"/>
    </row>
    <row r="881" ht="15.75" customHeight="1">
      <c r="S881" s="277"/>
      <c r="U881" s="277"/>
      <c r="AF881" s="6"/>
      <c r="AG881" s="6"/>
      <c r="AN881" s="6"/>
      <c r="AO881" s="6"/>
      <c r="AV881" s="6"/>
      <c r="AW881" s="6"/>
      <c r="BD881" s="6"/>
      <c r="BE881" s="6"/>
    </row>
    <row r="882" ht="15.75" customHeight="1">
      <c r="S882" s="277"/>
      <c r="U882" s="277"/>
      <c r="AF882" s="6"/>
      <c r="AG882" s="6"/>
      <c r="AN882" s="6"/>
      <c r="AO882" s="6"/>
      <c r="AV882" s="6"/>
      <c r="AW882" s="6"/>
      <c r="BD882" s="6"/>
      <c r="BE882" s="6"/>
    </row>
    <row r="883" ht="15.75" customHeight="1">
      <c r="S883" s="277"/>
      <c r="U883" s="277"/>
      <c r="AF883" s="6"/>
      <c r="AG883" s="6"/>
      <c r="AN883" s="6"/>
      <c r="AO883" s="6"/>
      <c r="AV883" s="6"/>
      <c r="AW883" s="6"/>
      <c r="BD883" s="6"/>
      <c r="BE883" s="6"/>
    </row>
    <row r="884" ht="15.75" customHeight="1">
      <c r="S884" s="277"/>
      <c r="U884" s="277"/>
      <c r="AF884" s="6"/>
      <c r="AG884" s="6"/>
      <c r="AN884" s="6"/>
      <c r="AO884" s="6"/>
      <c r="AV884" s="6"/>
      <c r="AW884" s="6"/>
      <c r="BD884" s="6"/>
      <c r="BE884" s="6"/>
    </row>
    <row r="885" ht="15.75" customHeight="1">
      <c r="S885" s="277"/>
      <c r="U885" s="277"/>
      <c r="AF885" s="6"/>
      <c r="AG885" s="6"/>
      <c r="AN885" s="6"/>
      <c r="AO885" s="6"/>
      <c r="AV885" s="6"/>
      <c r="AW885" s="6"/>
      <c r="BD885" s="6"/>
      <c r="BE885" s="6"/>
    </row>
    <row r="886" ht="15.75" customHeight="1">
      <c r="S886" s="277"/>
      <c r="U886" s="277"/>
      <c r="AF886" s="6"/>
      <c r="AG886" s="6"/>
      <c r="AN886" s="6"/>
      <c r="AO886" s="6"/>
      <c r="AV886" s="6"/>
      <c r="AW886" s="6"/>
      <c r="BD886" s="6"/>
      <c r="BE886" s="6"/>
    </row>
    <row r="887" ht="15.75" customHeight="1">
      <c r="S887" s="277"/>
      <c r="U887" s="277"/>
      <c r="AF887" s="6"/>
      <c r="AG887" s="6"/>
      <c r="AN887" s="6"/>
      <c r="AO887" s="6"/>
      <c r="AV887" s="6"/>
      <c r="AW887" s="6"/>
      <c r="BD887" s="6"/>
      <c r="BE887" s="6"/>
    </row>
    <row r="888" ht="15.75" customHeight="1">
      <c r="S888" s="277"/>
      <c r="U888" s="277"/>
      <c r="AF888" s="6"/>
      <c r="AG888" s="6"/>
      <c r="AN888" s="6"/>
      <c r="AO888" s="6"/>
      <c r="AV888" s="6"/>
      <c r="AW888" s="6"/>
      <c r="BD888" s="6"/>
      <c r="BE888" s="6"/>
    </row>
    <row r="889" ht="15.75" customHeight="1">
      <c r="S889" s="277"/>
      <c r="U889" s="277"/>
      <c r="AF889" s="6"/>
      <c r="AG889" s="6"/>
      <c r="AN889" s="6"/>
      <c r="AO889" s="6"/>
      <c r="AV889" s="6"/>
      <c r="AW889" s="6"/>
      <c r="BD889" s="6"/>
      <c r="BE889" s="6"/>
    </row>
    <row r="890" ht="15.75" customHeight="1">
      <c r="S890" s="277"/>
      <c r="U890" s="277"/>
      <c r="AF890" s="6"/>
      <c r="AG890" s="6"/>
      <c r="AN890" s="6"/>
      <c r="AO890" s="6"/>
      <c r="AV890" s="6"/>
      <c r="AW890" s="6"/>
      <c r="BD890" s="6"/>
      <c r="BE890" s="6"/>
    </row>
    <row r="891" ht="15.75" customHeight="1">
      <c r="S891" s="277"/>
      <c r="U891" s="277"/>
      <c r="AF891" s="6"/>
      <c r="AG891" s="6"/>
      <c r="AN891" s="6"/>
      <c r="AO891" s="6"/>
      <c r="AV891" s="6"/>
      <c r="AW891" s="6"/>
      <c r="BD891" s="6"/>
      <c r="BE891" s="6"/>
    </row>
    <row r="892" ht="15.75" customHeight="1">
      <c r="S892" s="277"/>
      <c r="U892" s="277"/>
      <c r="AF892" s="6"/>
      <c r="AG892" s="6"/>
      <c r="AN892" s="6"/>
      <c r="AO892" s="6"/>
      <c r="AV892" s="6"/>
      <c r="AW892" s="6"/>
      <c r="BD892" s="6"/>
      <c r="BE892" s="6"/>
    </row>
    <row r="893" ht="15.75" customHeight="1">
      <c r="S893" s="277"/>
      <c r="U893" s="277"/>
      <c r="AF893" s="6"/>
      <c r="AG893" s="6"/>
      <c r="AN893" s="6"/>
      <c r="AO893" s="6"/>
      <c r="AV893" s="6"/>
      <c r="AW893" s="6"/>
      <c r="BD893" s="6"/>
      <c r="BE893" s="6"/>
    </row>
    <row r="894" ht="15.75" customHeight="1">
      <c r="S894" s="277"/>
      <c r="U894" s="277"/>
      <c r="AF894" s="6"/>
      <c r="AG894" s="6"/>
      <c r="AN894" s="6"/>
      <c r="AO894" s="6"/>
      <c r="AV894" s="6"/>
      <c r="AW894" s="6"/>
      <c r="BD894" s="6"/>
      <c r="BE894" s="6"/>
    </row>
    <row r="895" ht="15.75" customHeight="1">
      <c r="S895" s="277"/>
      <c r="U895" s="277"/>
      <c r="AF895" s="6"/>
      <c r="AG895" s="6"/>
      <c r="AN895" s="6"/>
      <c r="AO895" s="6"/>
      <c r="AV895" s="6"/>
      <c r="AW895" s="6"/>
      <c r="BD895" s="6"/>
      <c r="BE895" s="6"/>
    </row>
    <row r="896" ht="15.75" customHeight="1">
      <c r="S896" s="277"/>
      <c r="U896" s="277"/>
      <c r="AF896" s="6"/>
      <c r="AG896" s="6"/>
      <c r="AN896" s="6"/>
      <c r="AO896" s="6"/>
      <c r="AV896" s="6"/>
      <c r="AW896" s="6"/>
      <c r="BD896" s="6"/>
      <c r="BE896" s="6"/>
    </row>
    <row r="897" ht="15.75" customHeight="1">
      <c r="S897" s="277"/>
      <c r="U897" s="277"/>
      <c r="AF897" s="6"/>
      <c r="AG897" s="6"/>
      <c r="AN897" s="6"/>
      <c r="AO897" s="6"/>
      <c r="AV897" s="6"/>
      <c r="AW897" s="6"/>
      <c r="BD897" s="6"/>
      <c r="BE897" s="6"/>
    </row>
    <row r="898" ht="15.75" customHeight="1">
      <c r="S898" s="277"/>
      <c r="U898" s="277"/>
      <c r="AF898" s="6"/>
      <c r="AG898" s="6"/>
      <c r="AN898" s="6"/>
      <c r="AO898" s="6"/>
      <c r="AV898" s="6"/>
      <c r="AW898" s="6"/>
      <c r="BD898" s="6"/>
      <c r="BE898" s="6"/>
    </row>
    <row r="899" ht="15.75" customHeight="1">
      <c r="S899" s="277"/>
      <c r="U899" s="277"/>
      <c r="AF899" s="6"/>
      <c r="AG899" s="6"/>
      <c r="AN899" s="6"/>
      <c r="AO899" s="6"/>
      <c r="AV899" s="6"/>
      <c r="AW899" s="6"/>
      <c r="BD899" s="6"/>
      <c r="BE899" s="6"/>
    </row>
    <row r="900" ht="15.75" customHeight="1">
      <c r="S900" s="277"/>
      <c r="U900" s="277"/>
      <c r="AF900" s="6"/>
      <c r="AG900" s="6"/>
      <c r="AN900" s="6"/>
      <c r="AO900" s="6"/>
      <c r="AV900" s="6"/>
      <c r="AW900" s="6"/>
      <c r="BD900" s="6"/>
      <c r="BE900" s="6"/>
    </row>
    <row r="901" ht="15.75" customHeight="1">
      <c r="S901" s="277"/>
      <c r="U901" s="277"/>
      <c r="AF901" s="6"/>
      <c r="AG901" s="6"/>
      <c r="AN901" s="6"/>
      <c r="AO901" s="6"/>
      <c r="AV901" s="6"/>
      <c r="AW901" s="6"/>
      <c r="BD901" s="6"/>
      <c r="BE901" s="6"/>
    </row>
    <row r="902" ht="15.75" customHeight="1">
      <c r="S902" s="277"/>
      <c r="U902" s="277"/>
      <c r="AF902" s="6"/>
      <c r="AG902" s="6"/>
      <c r="AN902" s="6"/>
      <c r="AO902" s="6"/>
      <c r="AV902" s="6"/>
      <c r="AW902" s="6"/>
      <c r="BD902" s="6"/>
      <c r="BE902" s="6"/>
    </row>
    <row r="903" ht="15.75" customHeight="1">
      <c r="S903" s="277"/>
      <c r="U903" s="277"/>
      <c r="AF903" s="6"/>
      <c r="AG903" s="6"/>
      <c r="AN903" s="6"/>
      <c r="AO903" s="6"/>
      <c r="AV903" s="6"/>
      <c r="AW903" s="6"/>
      <c r="BD903" s="6"/>
      <c r="BE903" s="6"/>
    </row>
    <row r="904" ht="15.75" customHeight="1">
      <c r="S904" s="277"/>
      <c r="U904" s="277"/>
      <c r="AF904" s="6"/>
      <c r="AG904" s="6"/>
      <c r="AN904" s="6"/>
      <c r="AO904" s="6"/>
      <c r="AV904" s="6"/>
      <c r="AW904" s="6"/>
      <c r="BD904" s="6"/>
      <c r="BE904" s="6"/>
    </row>
    <row r="905" ht="15.75" customHeight="1">
      <c r="S905" s="277"/>
      <c r="U905" s="277"/>
      <c r="AF905" s="6"/>
      <c r="AG905" s="6"/>
      <c r="AN905" s="6"/>
      <c r="AO905" s="6"/>
      <c r="AV905" s="6"/>
      <c r="AW905" s="6"/>
      <c r="BD905" s="6"/>
      <c r="BE905" s="6"/>
    </row>
    <row r="906" ht="15.75" customHeight="1">
      <c r="S906" s="277"/>
      <c r="U906" s="277"/>
      <c r="AF906" s="6"/>
      <c r="AG906" s="6"/>
      <c r="AN906" s="6"/>
      <c r="AO906" s="6"/>
      <c r="AV906" s="6"/>
      <c r="AW906" s="6"/>
      <c r="BD906" s="6"/>
      <c r="BE906" s="6"/>
    </row>
    <row r="907" ht="15.75" customHeight="1">
      <c r="S907" s="277"/>
      <c r="U907" s="277"/>
      <c r="AF907" s="6"/>
      <c r="AG907" s="6"/>
      <c r="AN907" s="6"/>
      <c r="AO907" s="6"/>
      <c r="AV907" s="6"/>
      <c r="AW907" s="6"/>
      <c r="BD907" s="6"/>
      <c r="BE907" s="6"/>
    </row>
    <row r="908" ht="15.75" customHeight="1">
      <c r="S908" s="277"/>
      <c r="U908" s="277"/>
      <c r="AF908" s="6"/>
      <c r="AG908" s="6"/>
      <c r="AN908" s="6"/>
      <c r="AO908" s="6"/>
      <c r="AV908" s="6"/>
      <c r="AW908" s="6"/>
      <c r="BD908" s="6"/>
      <c r="BE908" s="6"/>
    </row>
    <row r="909" ht="15.75" customHeight="1">
      <c r="S909" s="277"/>
      <c r="U909" s="277"/>
      <c r="AF909" s="6"/>
      <c r="AG909" s="6"/>
      <c r="AN909" s="6"/>
      <c r="AO909" s="6"/>
      <c r="AV909" s="6"/>
      <c r="AW909" s="6"/>
      <c r="BD909" s="6"/>
      <c r="BE909" s="6"/>
    </row>
    <row r="910" ht="15.75" customHeight="1">
      <c r="S910" s="277"/>
      <c r="U910" s="277"/>
      <c r="AF910" s="6"/>
      <c r="AG910" s="6"/>
      <c r="AN910" s="6"/>
      <c r="AO910" s="6"/>
      <c r="AV910" s="6"/>
      <c r="AW910" s="6"/>
      <c r="BD910" s="6"/>
      <c r="BE910" s="6"/>
    </row>
    <row r="911" ht="15.75" customHeight="1">
      <c r="S911" s="277"/>
      <c r="U911" s="277"/>
      <c r="AF911" s="6"/>
      <c r="AG911" s="6"/>
      <c r="AN911" s="6"/>
      <c r="AO911" s="6"/>
      <c r="AV911" s="6"/>
      <c r="AW911" s="6"/>
      <c r="BD911" s="6"/>
      <c r="BE911" s="6"/>
    </row>
    <row r="912" ht="15.75" customHeight="1">
      <c r="S912" s="277"/>
      <c r="U912" s="277"/>
      <c r="AF912" s="6"/>
      <c r="AG912" s="6"/>
      <c r="AN912" s="6"/>
      <c r="AO912" s="6"/>
      <c r="AV912" s="6"/>
      <c r="AW912" s="6"/>
      <c r="BD912" s="6"/>
      <c r="BE912" s="6"/>
    </row>
    <row r="913" ht="15.75" customHeight="1">
      <c r="S913" s="277"/>
      <c r="U913" s="277"/>
      <c r="AF913" s="6"/>
      <c r="AG913" s="6"/>
      <c r="AN913" s="6"/>
      <c r="AO913" s="6"/>
      <c r="AV913" s="6"/>
      <c r="AW913" s="6"/>
      <c r="BD913" s="6"/>
      <c r="BE913" s="6"/>
    </row>
    <row r="914" ht="15.75" customHeight="1">
      <c r="S914" s="277"/>
      <c r="U914" s="277"/>
      <c r="AF914" s="6"/>
      <c r="AG914" s="6"/>
      <c r="AN914" s="6"/>
      <c r="AO914" s="6"/>
      <c r="AV914" s="6"/>
      <c r="AW914" s="6"/>
      <c r="BD914" s="6"/>
      <c r="BE914" s="6"/>
    </row>
    <row r="915" ht="15.75" customHeight="1">
      <c r="S915" s="277"/>
      <c r="U915" s="277"/>
      <c r="AF915" s="6"/>
      <c r="AG915" s="6"/>
      <c r="AN915" s="6"/>
      <c r="AO915" s="6"/>
      <c r="AV915" s="6"/>
      <c r="AW915" s="6"/>
      <c r="BD915" s="6"/>
      <c r="BE915" s="6"/>
    </row>
    <row r="916" ht="15.75" customHeight="1">
      <c r="S916" s="277"/>
      <c r="U916" s="277"/>
      <c r="AF916" s="6"/>
      <c r="AG916" s="6"/>
      <c r="AN916" s="6"/>
      <c r="AO916" s="6"/>
      <c r="AV916" s="6"/>
      <c r="AW916" s="6"/>
      <c r="BD916" s="6"/>
      <c r="BE916" s="6"/>
    </row>
    <row r="917" ht="15.75" customHeight="1">
      <c r="S917" s="277"/>
      <c r="U917" s="277"/>
      <c r="AF917" s="6"/>
      <c r="AG917" s="6"/>
      <c r="AN917" s="6"/>
      <c r="AO917" s="6"/>
      <c r="AV917" s="6"/>
      <c r="AW917" s="6"/>
      <c r="BD917" s="6"/>
      <c r="BE917" s="6"/>
    </row>
    <row r="918" ht="15.75" customHeight="1">
      <c r="S918" s="277"/>
      <c r="U918" s="277"/>
      <c r="AF918" s="6"/>
      <c r="AG918" s="6"/>
      <c r="AN918" s="6"/>
      <c r="AO918" s="6"/>
      <c r="AV918" s="6"/>
      <c r="AW918" s="6"/>
      <c r="BD918" s="6"/>
      <c r="BE918" s="6"/>
    </row>
    <row r="919" ht="15.75" customHeight="1">
      <c r="S919" s="277"/>
      <c r="U919" s="277"/>
      <c r="AF919" s="6"/>
      <c r="AG919" s="6"/>
      <c r="AN919" s="6"/>
      <c r="AO919" s="6"/>
      <c r="AV919" s="6"/>
      <c r="AW919" s="6"/>
      <c r="BD919" s="6"/>
      <c r="BE919" s="6"/>
    </row>
    <row r="920" ht="15.75" customHeight="1">
      <c r="S920" s="277"/>
      <c r="U920" s="277"/>
      <c r="AF920" s="6"/>
      <c r="AG920" s="6"/>
      <c r="AN920" s="6"/>
      <c r="AO920" s="6"/>
      <c r="AV920" s="6"/>
      <c r="AW920" s="6"/>
      <c r="BD920" s="6"/>
      <c r="BE920" s="6"/>
    </row>
    <row r="921" ht="15.75" customHeight="1">
      <c r="S921" s="277"/>
      <c r="U921" s="277"/>
      <c r="AF921" s="6"/>
      <c r="AG921" s="6"/>
      <c r="AN921" s="6"/>
      <c r="AO921" s="6"/>
      <c r="AV921" s="6"/>
      <c r="AW921" s="6"/>
      <c r="BD921" s="6"/>
      <c r="BE921" s="6"/>
    </row>
    <row r="922" ht="15.75" customHeight="1">
      <c r="S922" s="277"/>
      <c r="U922" s="277"/>
      <c r="AF922" s="6"/>
      <c r="AG922" s="6"/>
      <c r="AN922" s="6"/>
      <c r="AO922" s="6"/>
      <c r="AV922" s="6"/>
      <c r="AW922" s="6"/>
      <c r="BD922" s="6"/>
      <c r="BE922" s="6"/>
    </row>
    <row r="923" ht="15.75" customHeight="1">
      <c r="S923" s="277"/>
      <c r="U923" s="277"/>
      <c r="AF923" s="6"/>
      <c r="AG923" s="6"/>
      <c r="AN923" s="6"/>
      <c r="AO923" s="6"/>
      <c r="AV923" s="6"/>
      <c r="AW923" s="6"/>
      <c r="BD923" s="6"/>
      <c r="BE923" s="6"/>
    </row>
    <row r="924" ht="15.75" customHeight="1">
      <c r="S924" s="277"/>
      <c r="U924" s="277"/>
      <c r="AF924" s="6"/>
      <c r="AG924" s="6"/>
      <c r="AN924" s="6"/>
      <c r="AO924" s="6"/>
      <c r="AV924" s="6"/>
      <c r="AW924" s="6"/>
      <c r="BD924" s="6"/>
      <c r="BE924" s="6"/>
    </row>
    <row r="925" ht="15.75" customHeight="1">
      <c r="S925" s="277"/>
      <c r="U925" s="277"/>
      <c r="AF925" s="6"/>
      <c r="AG925" s="6"/>
      <c r="AN925" s="6"/>
      <c r="AO925" s="6"/>
      <c r="AV925" s="6"/>
      <c r="AW925" s="6"/>
      <c r="BD925" s="6"/>
      <c r="BE925" s="6"/>
    </row>
    <row r="926" ht="15.75" customHeight="1">
      <c r="S926" s="277"/>
      <c r="U926" s="277"/>
      <c r="AF926" s="6"/>
      <c r="AG926" s="6"/>
      <c r="AN926" s="6"/>
      <c r="AO926" s="6"/>
      <c r="AV926" s="6"/>
      <c r="AW926" s="6"/>
      <c r="BD926" s="6"/>
      <c r="BE926" s="6"/>
    </row>
    <row r="927" ht="15.75" customHeight="1">
      <c r="S927" s="277"/>
      <c r="U927" s="277"/>
      <c r="AF927" s="6"/>
      <c r="AG927" s="6"/>
      <c r="AN927" s="6"/>
      <c r="AO927" s="6"/>
      <c r="AV927" s="6"/>
      <c r="AW927" s="6"/>
      <c r="BD927" s="6"/>
      <c r="BE927" s="6"/>
    </row>
    <row r="928" ht="15.75" customHeight="1">
      <c r="S928" s="277"/>
      <c r="U928" s="277"/>
      <c r="AF928" s="6"/>
      <c r="AG928" s="6"/>
      <c r="AN928" s="6"/>
      <c r="AO928" s="6"/>
      <c r="AV928" s="6"/>
      <c r="AW928" s="6"/>
      <c r="BD928" s="6"/>
      <c r="BE928" s="6"/>
    </row>
    <row r="929" ht="15.75" customHeight="1">
      <c r="S929" s="277"/>
      <c r="U929" s="277"/>
      <c r="AF929" s="6"/>
      <c r="AG929" s="6"/>
      <c r="AN929" s="6"/>
      <c r="AO929" s="6"/>
      <c r="AV929" s="6"/>
      <c r="AW929" s="6"/>
      <c r="BD929" s="6"/>
      <c r="BE929" s="6"/>
    </row>
    <row r="930" ht="15.75" customHeight="1">
      <c r="S930" s="277"/>
      <c r="U930" s="277"/>
      <c r="AF930" s="6"/>
      <c r="AG930" s="6"/>
      <c r="AN930" s="6"/>
      <c r="AO930" s="6"/>
      <c r="AV930" s="6"/>
      <c r="AW930" s="6"/>
      <c r="BD930" s="6"/>
      <c r="BE930" s="6"/>
    </row>
    <row r="931" ht="15.75" customHeight="1">
      <c r="S931" s="277"/>
      <c r="U931" s="277"/>
      <c r="AF931" s="6"/>
      <c r="AG931" s="6"/>
      <c r="AN931" s="6"/>
      <c r="AO931" s="6"/>
      <c r="AV931" s="6"/>
      <c r="AW931" s="6"/>
      <c r="BD931" s="6"/>
      <c r="BE931" s="6"/>
    </row>
    <row r="932" ht="15.75" customHeight="1">
      <c r="S932" s="277"/>
      <c r="U932" s="277"/>
      <c r="AF932" s="6"/>
      <c r="AG932" s="6"/>
      <c r="AN932" s="6"/>
      <c r="AO932" s="6"/>
      <c r="AV932" s="6"/>
      <c r="AW932" s="6"/>
      <c r="BD932" s="6"/>
      <c r="BE932" s="6"/>
    </row>
    <row r="933" ht="15.75" customHeight="1">
      <c r="S933" s="277"/>
      <c r="U933" s="277"/>
      <c r="AF933" s="6"/>
      <c r="AG933" s="6"/>
      <c r="AN933" s="6"/>
      <c r="AO933" s="6"/>
      <c r="AV933" s="6"/>
      <c r="AW933" s="6"/>
      <c r="BD933" s="6"/>
      <c r="BE933" s="6"/>
    </row>
    <row r="934" ht="15.75" customHeight="1">
      <c r="S934" s="277"/>
      <c r="U934" s="277"/>
      <c r="AF934" s="6"/>
      <c r="AG934" s="6"/>
      <c r="AN934" s="6"/>
      <c r="AO934" s="6"/>
      <c r="AV934" s="6"/>
      <c r="AW934" s="6"/>
      <c r="BD934" s="6"/>
      <c r="BE934" s="6"/>
    </row>
    <row r="935" ht="15.75" customHeight="1">
      <c r="S935" s="277"/>
      <c r="U935" s="277"/>
      <c r="AF935" s="6"/>
      <c r="AG935" s="6"/>
      <c r="AN935" s="6"/>
      <c r="AO935" s="6"/>
      <c r="AV935" s="6"/>
      <c r="AW935" s="6"/>
      <c r="BD935" s="6"/>
      <c r="BE935" s="6"/>
    </row>
    <row r="936" ht="15.75" customHeight="1">
      <c r="S936" s="277"/>
      <c r="U936" s="277"/>
      <c r="AF936" s="6"/>
      <c r="AG936" s="6"/>
      <c r="AN936" s="6"/>
      <c r="AO936" s="6"/>
      <c r="AV936" s="6"/>
      <c r="AW936" s="6"/>
      <c r="BD936" s="6"/>
      <c r="BE936" s="6"/>
    </row>
    <row r="937" ht="15.75" customHeight="1">
      <c r="S937" s="277"/>
      <c r="U937" s="277"/>
      <c r="AF937" s="6"/>
      <c r="AG937" s="6"/>
      <c r="AN937" s="6"/>
      <c r="AO937" s="6"/>
      <c r="AV937" s="6"/>
      <c r="AW937" s="6"/>
      <c r="BD937" s="6"/>
      <c r="BE937" s="6"/>
    </row>
    <row r="938" ht="15.75" customHeight="1">
      <c r="S938" s="277"/>
      <c r="U938" s="277"/>
      <c r="AF938" s="6"/>
      <c r="AG938" s="6"/>
      <c r="AN938" s="6"/>
      <c r="AO938" s="6"/>
      <c r="AV938" s="6"/>
      <c r="AW938" s="6"/>
      <c r="BD938" s="6"/>
      <c r="BE938" s="6"/>
    </row>
    <row r="939" ht="15.75" customHeight="1">
      <c r="S939" s="277"/>
      <c r="U939" s="277"/>
      <c r="AF939" s="6"/>
      <c r="AG939" s="6"/>
      <c r="AN939" s="6"/>
      <c r="AO939" s="6"/>
      <c r="AV939" s="6"/>
      <c r="AW939" s="6"/>
      <c r="BD939" s="6"/>
      <c r="BE939" s="6"/>
    </row>
    <row r="940" ht="15.75" customHeight="1">
      <c r="S940" s="277"/>
      <c r="U940" s="277"/>
      <c r="AF940" s="6"/>
      <c r="AG940" s="6"/>
      <c r="AN940" s="6"/>
      <c r="AO940" s="6"/>
      <c r="AV940" s="6"/>
      <c r="AW940" s="6"/>
      <c r="BD940" s="6"/>
      <c r="BE940" s="6"/>
    </row>
    <row r="941" ht="15.75" customHeight="1">
      <c r="S941" s="277"/>
      <c r="U941" s="277"/>
      <c r="AF941" s="6"/>
      <c r="AG941" s="6"/>
      <c r="AN941" s="6"/>
      <c r="AO941" s="6"/>
      <c r="AV941" s="6"/>
      <c r="AW941" s="6"/>
      <c r="BD941" s="6"/>
      <c r="BE941" s="6"/>
    </row>
    <row r="942" ht="15.75" customHeight="1">
      <c r="S942" s="277"/>
      <c r="U942" s="277"/>
      <c r="AF942" s="6"/>
      <c r="AG942" s="6"/>
      <c r="AN942" s="6"/>
      <c r="AO942" s="6"/>
      <c r="AV942" s="6"/>
      <c r="AW942" s="6"/>
      <c r="BD942" s="6"/>
      <c r="BE942" s="6"/>
    </row>
    <row r="943" ht="15.75" customHeight="1">
      <c r="S943" s="277"/>
      <c r="U943" s="277"/>
      <c r="AF943" s="6"/>
      <c r="AG943" s="6"/>
      <c r="AN943" s="6"/>
      <c r="AO943" s="6"/>
      <c r="AV943" s="6"/>
      <c r="AW943" s="6"/>
      <c r="BD943" s="6"/>
      <c r="BE943" s="6"/>
    </row>
    <row r="944" ht="15.75" customHeight="1">
      <c r="S944" s="277"/>
      <c r="U944" s="277"/>
      <c r="AF944" s="6"/>
      <c r="AG944" s="6"/>
      <c r="AN944" s="6"/>
      <c r="AO944" s="6"/>
      <c r="AV944" s="6"/>
      <c r="AW944" s="6"/>
      <c r="BD944" s="6"/>
      <c r="BE944" s="6"/>
    </row>
    <row r="945" ht="15.75" customHeight="1">
      <c r="S945" s="277"/>
      <c r="U945" s="277"/>
      <c r="AF945" s="6"/>
      <c r="AG945" s="6"/>
      <c r="AN945" s="6"/>
      <c r="AO945" s="6"/>
      <c r="AV945" s="6"/>
      <c r="AW945" s="6"/>
      <c r="BD945" s="6"/>
      <c r="BE945" s="6"/>
    </row>
    <row r="946" ht="15.75" customHeight="1">
      <c r="S946" s="277"/>
      <c r="U946" s="277"/>
      <c r="AF946" s="6"/>
      <c r="AG946" s="6"/>
      <c r="AN946" s="6"/>
      <c r="AO946" s="6"/>
      <c r="AV946" s="6"/>
      <c r="AW946" s="6"/>
      <c r="BD946" s="6"/>
      <c r="BE946" s="6"/>
    </row>
    <row r="947" ht="15.75" customHeight="1">
      <c r="S947" s="277"/>
      <c r="U947" s="277"/>
      <c r="AF947" s="6"/>
      <c r="AG947" s="6"/>
      <c r="AN947" s="6"/>
      <c r="AO947" s="6"/>
      <c r="AV947" s="6"/>
      <c r="AW947" s="6"/>
      <c r="BD947" s="6"/>
      <c r="BE947" s="6"/>
    </row>
    <row r="948" ht="15.75" customHeight="1">
      <c r="S948" s="277"/>
      <c r="U948" s="277"/>
      <c r="AF948" s="6"/>
      <c r="AG948" s="6"/>
      <c r="AN948" s="6"/>
      <c r="AO948" s="6"/>
      <c r="AV948" s="6"/>
      <c r="AW948" s="6"/>
      <c r="BD948" s="6"/>
      <c r="BE948" s="6"/>
    </row>
    <row r="949" ht="15.75" customHeight="1">
      <c r="S949" s="277"/>
      <c r="U949" s="277"/>
      <c r="AF949" s="6"/>
      <c r="AG949" s="6"/>
      <c r="AN949" s="6"/>
      <c r="AO949" s="6"/>
      <c r="AV949" s="6"/>
      <c r="AW949" s="6"/>
      <c r="BD949" s="6"/>
      <c r="BE949" s="6"/>
    </row>
    <row r="950" ht="15.75" customHeight="1">
      <c r="S950" s="277"/>
      <c r="U950" s="277"/>
      <c r="AF950" s="6"/>
      <c r="AG950" s="6"/>
      <c r="AN950" s="6"/>
      <c r="AO950" s="6"/>
      <c r="AV950" s="6"/>
      <c r="AW950" s="6"/>
      <c r="BD950" s="6"/>
      <c r="BE950" s="6"/>
    </row>
    <row r="951" ht="15.75" customHeight="1">
      <c r="S951" s="277"/>
      <c r="U951" s="277"/>
      <c r="AF951" s="6"/>
      <c r="AG951" s="6"/>
      <c r="AN951" s="6"/>
      <c r="AO951" s="6"/>
      <c r="AV951" s="6"/>
      <c r="AW951" s="6"/>
      <c r="BD951" s="6"/>
      <c r="BE951" s="6"/>
    </row>
    <row r="952" ht="15.75" customHeight="1">
      <c r="S952" s="277"/>
      <c r="U952" s="277"/>
      <c r="AF952" s="6"/>
      <c r="AG952" s="6"/>
      <c r="AN952" s="6"/>
      <c r="AO952" s="6"/>
      <c r="AV952" s="6"/>
      <c r="AW952" s="6"/>
      <c r="BD952" s="6"/>
      <c r="BE952" s="6"/>
    </row>
    <row r="953" ht="15.75" customHeight="1">
      <c r="S953" s="277"/>
      <c r="U953" s="277"/>
      <c r="AF953" s="6"/>
      <c r="AG953" s="6"/>
      <c r="AN953" s="6"/>
      <c r="AO953" s="6"/>
      <c r="AV953" s="6"/>
      <c r="AW953" s="6"/>
      <c r="BD953" s="6"/>
      <c r="BE953" s="6"/>
    </row>
    <row r="954" ht="15.75" customHeight="1">
      <c r="S954" s="277"/>
      <c r="U954" s="277"/>
      <c r="AF954" s="6"/>
      <c r="AG954" s="6"/>
      <c r="AN954" s="6"/>
      <c r="AO954" s="6"/>
      <c r="AV954" s="6"/>
      <c r="AW954" s="6"/>
      <c r="BD954" s="6"/>
      <c r="BE954" s="6"/>
    </row>
    <row r="955" ht="15.75" customHeight="1">
      <c r="S955" s="277"/>
      <c r="U955" s="277"/>
      <c r="AF955" s="6"/>
      <c r="AG955" s="6"/>
      <c r="AN955" s="6"/>
      <c r="AO955" s="6"/>
      <c r="AV955" s="6"/>
      <c r="AW955" s="6"/>
      <c r="BD955" s="6"/>
      <c r="BE955" s="6"/>
    </row>
    <row r="956" ht="15.75" customHeight="1">
      <c r="S956" s="277"/>
      <c r="U956" s="277"/>
      <c r="AF956" s="6"/>
      <c r="AG956" s="6"/>
      <c r="AN956" s="6"/>
      <c r="AO956" s="6"/>
      <c r="AV956" s="6"/>
      <c r="AW956" s="6"/>
      <c r="BD956" s="6"/>
      <c r="BE956" s="6"/>
    </row>
    <row r="957" ht="15.75" customHeight="1">
      <c r="S957" s="277"/>
      <c r="U957" s="277"/>
      <c r="AF957" s="6"/>
      <c r="AG957" s="6"/>
      <c r="AN957" s="6"/>
      <c r="AO957" s="6"/>
      <c r="AV957" s="6"/>
      <c r="AW957" s="6"/>
      <c r="BD957" s="6"/>
      <c r="BE957" s="6"/>
    </row>
    <row r="958" ht="15.75" customHeight="1">
      <c r="S958" s="277"/>
      <c r="U958" s="277"/>
      <c r="AF958" s="6"/>
      <c r="AG958" s="6"/>
      <c r="AN958" s="6"/>
      <c r="AO958" s="6"/>
      <c r="AV958" s="6"/>
      <c r="AW958" s="6"/>
      <c r="BD958" s="6"/>
      <c r="BE958" s="6"/>
    </row>
    <row r="959" ht="15.75" customHeight="1">
      <c r="S959" s="277"/>
      <c r="U959" s="277"/>
      <c r="AF959" s="6"/>
      <c r="AG959" s="6"/>
      <c r="AN959" s="6"/>
      <c r="AO959" s="6"/>
      <c r="AV959" s="6"/>
      <c r="AW959" s="6"/>
      <c r="BD959" s="6"/>
      <c r="BE959" s="6"/>
    </row>
    <row r="960" ht="15.75" customHeight="1">
      <c r="S960" s="277"/>
      <c r="U960" s="277"/>
      <c r="AF960" s="6"/>
      <c r="AG960" s="6"/>
      <c r="AN960" s="6"/>
      <c r="AO960" s="6"/>
      <c r="AV960" s="6"/>
      <c r="AW960" s="6"/>
      <c r="BD960" s="6"/>
      <c r="BE960" s="6"/>
    </row>
    <row r="961" ht="15.75" customHeight="1">
      <c r="S961" s="277"/>
      <c r="U961" s="277"/>
      <c r="AF961" s="6"/>
      <c r="AG961" s="6"/>
      <c r="AN961" s="6"/>
      <c r="AO961" s="6"/>
      <c r="AV961" s="6"/>
      <c r="AW961" s="6"/>
      <c r="BD961" s="6"/>
      <c r="BE961" s="6"/>
    </row>
    <row r="962" ht="15.75" customHeight="1">
      <c r="S962" s="277"/>
      <c r="U962" s="277"/>
      <c r="AF962" s="6"/>
      <c r="AG962" s="6"/>
      <c r="AN962" s="6"/>
      <c r="AO962" s="6"/>
      <c r="AV962" s="6"/>
      <c r="AW962" s="6"/>
      <c r="BD962" s="6"/>
      <c r="BE962" s="6"/>
    </row>
    <row r="963" ht="15.75" customHeight="1">
      <c r="S963" s="277"/>
      <c r="U963" s="277"/>
      <c r="AF963" s="6"/>
      <c r="AG963" s="6"/>
      <c r="AN963" s="6"/>
      <c r="AO963" s="6"/>
      <c r="AV963" s="6"/>
      <c r="AW963" s="6"/>
      <c r="BD963" s="6"/>
      <c r="BE963" s="6"/>
    </row>
    <row r="964" ht="15.75" customHeight="1">
      <c r="S964" s="277"/>
      <c r="U964" s="277"/>
      <c r="AF964" s="6"/>
      <c r="AG964" s="6"/>
      <c r="AN964" s="6"/>
      <c r="AO964" s="6"/>
      <c r="AV964" s="6"/>
      <c r="AW964" s="6"/>
      <c r="BD964" s="6"/>
      <c r="BE964" s="6"/>
    </row>
    <row r="965" ht="15.75" customHeight="1">
      <c r="S965" s="277"/>
      <c r="U965" s="277"/>
      <c r="AF965" s="6"/>
      <c r="AG965" s="6"/>
      <c r="AN965" s="6"/>
      <c r="AO965" s="6"/>
      <c r="AV965" s="6"/>
      <c r="AW965" s="6"/>
      <c r="BD965" s="6"/>
      <c r="BE965" s="6"/>
    </row>
    <row r="966" ht="15.75" customHeight="1">
      <c r="S966" s="277"/>
      <c r="U966" s="277"/>
      <c r="AF966" s="6"/>
      <c r="AG966" s="6"/>
      <c r="AN966" s="6"/>
      <c r="AO966" s="6"/>
      <c r="AV966" s="6"/>
      <c r="AW966" s="6"/>
      <c r="BD966" s="6"/>
      <c r="BE966" s="6"/>
    </row>
    <row r="967" ht="15.75" customHeight="1">
      <c r="S967" s="277"/>
      <c r="U967" s="277"/>
      <c r="AF967" s="6"/>
      <c r="AG967" s="6"/>
      <c r="AN967" s="6"/>
      <c r="AO967" s="6"/>
      <c r="AV967" s="6"/>
      <c r="AW967" s="6"/>
      <c r="BD967" s="6"/>
      <c r="BE967" s="6"/>
    </row>
    <row r="968" ht="15.75" customHeight="1">
      <c r="S968" s="277"/>
      <c r="U968" s="277"/>
      <c r="AF968" s="6"/>
      <c r="AG968" s="6"/>
      <c r="AN968" s="6"/>
      <c r="AO968" s="6"/>
      <c r="AV968" s="6"/>
      <c r="AW968" s="6"/>
      <c r="BD968" s="6"/>
      <c r="BE968" s="6"/>
    </row>
    <row r="969" ht="15.75" customHeight="1">
      <c r="S969" s="277"/>
      <c r="U969" s="277"/>
      <c r="AF969" s="6"/>
      <c r="AG969" s="6"/>
      <c r="AN969" s="6"/>
      <c r="AO969" s="6"/>
      <c r="AV969" s="6"/>
      <c r="AW969" s="6"/>
      <c r="BD969" s="6"/>
      <c r="BE969" s="6"/>
    </row>
    <row r="970" ht="15.75" customHeight="1">
      <c r="S970" s="277"/>
      <c r="U970" s="277"/>
      <c r="AF970" s="6"/>
      <c r="AG970" s="6"/>
      <c r="AN970" s="6"/>
      <c r="AO970" s="6"/>
      <c r="AV970" s="6"/>
      <c r="AW970" s="6"/>
      <c r="BD970" s="6"/>
      <c r="BE970" s="6"/>
    </row>
    <row r="971" ht="15.75" customHeight="1">
      <c r="S971" s="277"/>
      <c r="U971" s="277"/>
      <c r="AF971" s="6"/>
      <c r="AG971" s="6"/>
      <c r="AN971" s="6"/>
      <c r="AO971" s="6"/>
      <c r="AV971" s="6"/>
      <c r="AW971" s="6"/>
      <c r="BD971" s="6"/>
      <c r="BE971" s="6"/>
    </row>
    <row r="972" ht="15.75" customHeight="1">
      <c r="S972" s="277"/>
      <c r="U972" s="277"/>
      <c r="AF972" s="6"/>
      <c r="AG972" s="6"/>
      <c r="AN972" s="6"/>
      <c r="AO972" s="6"/>
      <c r="AV972" s="6"/>
      <c r="AW972" s="6"/>
      <c r="BD972" s="6"/>
      <c r="BE972" s="6"/>
    </row>
    <row r="973" ht="15.75" customHeight="1">
      <c r="S973" s="277"/>
      <c r="U973" s="277"/>
      <c r="AF973" s="6"/>
      <c r="AG973" s="6"/>
      <c r="AN973" s="6"/>
      <c r="AO973" s="6"/>
      <c r="AV973" s="6"/>
      <c r="AW973" s="6"/>
      <c r="BD973" s="6"/>
      <c r="BE973" s="6"/>
    </row>
    <row r="974" ht="15.75" customHeight="1">
      <c r="S974" s="277"/>
      <c r="U974" s="277"/>
      <c r="AF974" s="6"/>
      <c r="AG974" s="6"/>
      <c r="AN974" s="6"/>
      <c r="AO974" s="6"/>
      <c r="AV974" s="6"/>
      <c r="AW974" s="6"/>
      <c r="BD974" s="6"/>
      <c r="BE974" s="6"/>
    </row>
    <row r="975" ht="15.75" customHeight="1">
      <c r="S975" s="277"/>
      <c r="U975" s="277"/>
      <c r="AF975" s="6"/>
      <c r="AG975" s="6"/>
      <c r="AN975" s="6"/>
      <c r="AO975" s="6"/>
      <c r="AV975" s="6"/>
      <c r="AW975" s="6"/>
      <c r="BD975" s="6"/>
      <c r="BE975" s="6"/>
    </row>
    <row r="976" ht="15.75" customHeight="1">
      <c r="S976" s="277"/>
      <c r="U976" s="277"/>
      <c r="AF976" s="6"/>
      <c r="AG976" s="6"/>
      <c r="AN976" s="6"/>
      <c r="AO976" s="6"/>
      <c r="AV976" s="6"/>
      <c r="AW976" s="6"/>
      <c r="BD976" s="6"/>
      <c r="BE976" s="6"/>
    </row>
    <row r="977" ht="15.75" customHeight="1">
      <c r="S977" s="277"/>
      <c r="U977" s="277"/>
      <c r="AF977" s="6"/>
      <c r="AG977" s="6"/>
      <c r="AN977" s="6"/>
      <c r="AO977" s="6"/>
      <c r="AV977" s="6"/>
      <c r="AW977" s="6"/>
      <c r="BD977" s="6"/>
      <c r="BE977" s="6"/>
    </row>
    <row r="978" ht="15.75" customHeight="1">
      <c r="S978" s="277"/>
      <c r="U978" s="277"/>
      <c r="AF978" s="6"/>
      <c r="AG978" s="6"/>
      <c r="AN978" s="6"/>
      <c r="AO978" s="6"/>
      <c r="AV978" s="6"/>
      <c r="AW978" s="6"/>
      <c r="BD978" s="6"/>
      <c r="BE978" s="6"/>
    </row>
    <row r="979" ht="15.75" customHeight="1">
      <c r="S979" s="277"/>
      <c r="U979" s="277"/>
      <c r="AF979" s="6"/>
      <c r="AG979" s="6"/>
      <c r="AN979" s="6"/>
      <c r="AO979" s="6"/>
      <c r="AV979" s="6"/>
      <c r="AW979" s="6"/>
      <c r="BD979" s="6"/>
      <c r="BE979" s="6"/>
    </row>
    <row r="980" ht="15.75" customHeight="1">
      <c r="S980" s="277"/>
      <c r="U980" s="277"/>
      <c r="AF980" s="6"/>
      <c r="AG980" s="6"/>
      <c r="AN980" s="6"/>
      <c r="AO980" s="6"/>
      <c r="AV980" s="6"/>
      <c r="AW980" s="6"/>
      <c r="BD980" s="6"/>
      <c r="BE980" s="6"/>
    </row>
    <row r="981" ht="15.75" customHeight="1">
      <c r="S981" s="277"/>
      <c r="U981" s="277"/>
      <c r="AF981" s="6"/>
      <c r="AG981" s="6"/>
      <c r="AN981" s="6"/>
      <c r="AO981" s="6"/>
      <c r="AV981" s="6"/>
      <c r="AW981" s="6"/>
      <c r="BD981" s="6"/>
      <c r="BE981" s="6"/>
    </row>
    <row r="982" ht="15.75" customHeight="1">
      <c r="S982" s="277"/>
      <c r="U982" s="277"/>
      <c r="AF982" s="6"/>
      <c r="AG982" s="6"/>
      <c r="AN982" s="6"/>
      <c r="AO982" s="6"/>
      <c r="AV982" s="6"/>
      <c r="AW982" s="6"/>
      <c r="BD982" s="6"/>
      <c r="BE982" s="6"/>
    </row>
    <row r="983" ht="15.75" customHeight="1">
      <c r="S983" s="277"/>
      <c r="U983" s="277"/>
      <c r="AF983" s="6"/>
      <c r="AG983" s="6"/>
      <c r="AN983" s="6"/>
      <c r="AO983" s="6"/>
      <c r="AV983" s="6"/>
      <c r="AW983" s="6"/>
      <c r="BD983" s="6"/>
      <c r="BE983" s="6"/>
    </row>
    <row r="984" ht="15.75" customHeight="1">
      <c r="S984" s="277"/>
      <c r="U984" s="277"/>
      <c r="AF984" s="6"/>
      <c r="AG984" s="6"/>
      <c r="AN984" s="6"/>
      <c r="AO984" s="6"/>
      <c r="AV984" s="6"/>
      <c r="AW984" s="6"/>
      <c r="BD984" s="6"/>
      <c r="BE984" s="6"/>
    </row>
    <row r="985" ht="15.75" customHeight="1">
      <c r="S985" s="277"/>
      <c r="U985" s="277"/>
      <c r="AF985" s="6"/>
      <c r="AG985" s="6"/>
      <c r="AN985" s="6"/>
      <c r="AO985" s="6"/>
      <c r="AV985" s="6"/>
      <c r="AW985" s="6"/>
      <c r="BD985" s="6"/>
      <c r="BE985" s="6"/>
    </row>
    <row r="986" ht="15.75" customHeight="1">
      <c r="S986" s="277"/>
      <c r="U986" s="277"/>
      <c r="AF986" s="6"/>
      <c r="AG986" s="6"/>
      <c r="AN986" s="6"/>
      <c r="AO986" s="6"/>
      <c r="AV986" s="6"/>
      <c r="AW986" s="6"/>
      <c r="BD986" s="6"/>
      <c r="BE986" s="6"/>
    </row>
    <row r="987" ht="15.75" customHeight="1">
      <c r="S987" s="277"/>
      <c r="U987" s="277"/>
      <c r="AF987" s="6"/>
      <c r="AG987" s="6"/>
      <c r="AN987" s="6"/>
      <c r="AO987" s="6"/>
      <c r="AV987" s="6"/>
      <c r="AW987" s="6"/>
      <c r="BD987" s="6"/>
      <c r="BE987" s="6"/>
    </row>
    <row r="988" ht="15.75" customHeight="1">
      <c r="S988" s="277"/>
      <c r="U988" s="277"/>
      <c r="AF988" s="6"/>
      <c r="AG988" s="6"/>
      <c r="AN988" s="6"/>
      <c r="AO988" s="6"/>
      <c r="AV988" s="6"/>
      <c r="AW988" s="6"/>
      <c r="BD988" s="6"/>
      <c r="BE988" s="6"/>
    </row>
    <row r="989" ht="15.75" customHeight="1">
      <c r="S989" s="277"/>
      <c r="U989" s="277"/>
      <c r="AF989" s="6"/>
      <c r="AG989" s="6"/>
      <c r="AN989" s="6"/>
      <c r="AO989" s="6"/>
      <c r="AV989" s="6"/>
      <c r="AW989" s="6"/>
      <c r="BD989" s="6"/>
      <c r="BE989" s="6"/>
    </row>
    <row r="990" ht="15.75" customHeight="1">
      <c r="S990" s="277"/>
      <c r="U990" s="277"/>
      <c r="AF990" s="6"/>
      <c r="AG990" s="6"/>
      <c r="AN990" s="6"/>
      <c r="AO990" s="6"/>
      <c r="AV990" s="6"/>
      <c r="AW990" s="6"/>
      <c r="BD990" s="6"/>
      <c r="BE990" s="6"/>
    </row>
    <row r="991" ht="15.75" customHeight="1">
      <c r="S991" s="277"/>
      <c r="U991" s="277"/>
      <c r="AF991" s="6"/>
      <c r="AG991" s="6"/>
      <c r="AN991" s="6"/>
      <c r="AO991" s="6"/>
      <c r="AV991" s="6"/>
      <c r="AW991" s="6"/>
      <c r="BD991" s="6"/>
      <c r="BE991" s="6"/>
    </row>
    <row r="992" ht="15.75" customHeight="1">
      <c r="S992" s="277"/>
      <c r="U992" s="277"/>
      <c r="AF992" s="6"/>
      <c r="AG992" s="6"/>
      <c r="AN992" s="6"/>
      <c r="AO992" s="6"/>
      <c r="AV992" s="6"/>
      <c r="AW992" s="6"/>
      <c r="BD992" s="6"/>
      <c r="BE992" s="6"/>
    </row>
    <row r="993" ht="15.75" customHeight="1">
      <c r="S993" s="277"/>
      <c r="U993" s="277"/>
      <c r="AF993" s="6"/>
      <c r="AG993" s="6"/>
      <c r="AN993" s="6"/>
      <c r="AO993" s="6"/>
      <c r="AV993" s="6"/>
      <c r="AW993" s="6"/>
      <c r="BD993" s="6"/>
      <c r="BE993" s="6"/>
    </row>
    <row r="994" ht="15.75" customHeight="1">
      <c r="S994" s="277"/>
      <c r="U994" s="277"/>
      <c r="AF994" s="6"/>
      <c r="AG994" s="6"/>
      <c r="AN994" s="6"/>
      <c r="AO994" s="6"/>
      <c r="AV994" s="6"/>
      <c r="AW994" s="6"/>
      <c r="BD994" s="6"/>
      <c r="BE994" s="6"/>
    </row>
    <row r="995" ht="15.75" customHeight="1">
      <c r="S995" s="277"/>
      <c r="U995" s="277"/>
      <c r="AF995" s="6"/>
      <c r="AG995" s="6"/>
      <c r="AN995" s="6"/>
      <c r="AO995" s="6"/>
      <c r="AV995" s="6"/>
      <c r="AW995" s="6"/>
      <c r="BD995" s="6"/>
      <c r="BE995" s="6"/>
    </row>
    <row r="996" ht="15.75" customHeight="1">
      <c r="S996" s="277"/>
      <c r="U996" s="277"/>
      <c r="AF996" s="6"/>
      <c r="AG996" s="6"/>
      <c r="AN996" s="6"/>
      <c r="AO996" s="6"/>
      <c r="AV996" s="6"/>
      <c r="AW996" s="6"/>
      <c r="BD996" s="6"/>
      <c r="BE996" s="6"/>
    </row>
    <row r="997" ht="15.75" customHeight="1">
      <c r="S997" s="277"/>
      <c r="U997" s="277"/>
      <c r="AF997" s="6"/>
      <c r="AG997" s="6"/>
      <c r="AN997" s="6"/>
      <c r="AO997" s="6"/>
      <c r="AV997" s="6"/>
      <c r="AW997" s="6"/>
      <c r="BD997" s="6"/>
      <c r="BE997" s="6"/>
    </row>
    <row r="998" ht="15.75" customHeight="1">
      <c r="S998" s="277"/>
      <c r="U998" s="277"/>
      <c r="AF998" s="6"/>
      <c r="AG998" s="6"/>
      <c r="AN998" s="6"/>
      <c r="AO998" s="6"/>
      <c r="AV998" s="6"/>
      <c r="AW998" s="6"/>
      <c r="BD998" s="6"/>
      <c r="BE998" s="6"/>
    </row>
    <row r="999" ht="15.75" customHeight="1">
      <c r="S999" s="277"/>
      <c r="U999" s="277"/>
      <c r="AF999" s="6"/>
      <c r="AG999" s="6"/>
      <c r="AN999" s="6"/>
      <c r="AO999" s="6"/>
      <c r="AV999" s="6"/>
      <c r="AW999" s="6"/>
      <c r="BD999" s="6"/>
      <c r="BE999" s="6"/>
    </row>
    <row r="1000" ht="15.75" customHeight="1">
      <c r="S1000" s="277"/>
      <c r="U1000" s="277"/>
      <c r="AF1000" s="6"/>
      <c r="AG1000" s="6"/>
      <c r="AN1000" s="6"/>
      <c r="AO1000" s="6"/>
      <c r="AV1000" s="6"/>
      <c r="AW1000" s="6"/>
      <c r="BD1000" s="6"/>
      <c r="BE1000" s="6"/>
    </row>
  </sheetData>
  <mergeCells count="72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D24:BE25"/>
    <mergeCell ref="BF24:BG25"/>
    <mergeCell ref="H23:L24"/>
    <mergeCell ref="BH23:BM24"/>
    <mergeCell ref="AT24:AU25"/>
    <mergeCell ref="AV24:AW25"/>
    <mergeCell ref="AX24:AY25"/>
    <mergeCell ref="AZ24:BA25"/>
    <mergeCell ref="BB24:BC25"/>
    <mergeCell ref="BL25:BM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16:W16"/>
    <mergeCell ref="D17:W17"/>
    <mergeCell ref="D18:W18"/>
    <mergeCell ref="D19:W19"/>
    <mergeCell ref="D20:W20"/>
    <mergeCell ref="D21:W21"/>
    <mergeCell ref="D22:W22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  <mergeCell ref="BH25:BI25"/>
    <mergeCell ref="BJ25:BK25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4.71"/>
    <col customWidth="1" min="8" max="8" width="5.14"/>
    <col customWidth="1" min="9" max="9" width="4.57"/>
    <col customWidth="1" min="10" max="10" width="11.29"/>
    <col customWidth="1" min="11" max="11" width="10.86"/>
    <col customWidth="1" min="12" max="12" width="9.71"/>
    <col customWidth="1" min="13" max="13" width="6.43"/>
    <col customWidth="1" min="14" max="14" width="80.0"/>
    <col customWidth="1" min="15" max="15" width="14.43"/>
    <col customWidth="1" min="16" max="16" width="17.14"/>
    <col customWidth="1" min="17" max="17" width="14.43"/>
    <col customWidth="1" min="18" max="18" width="14.86"/>
    <col customWidth="1" min="19" max="19" width="13.29"/>
    <col customWidth="1" min="20" max="20" width="29.43"/>
    <col customWidth="1" hidden="1" min="21" max="21" width="17.14"/>
    <col customWidth="1" hidden="1" min="22" max="22" width="13.71"/>
    <col customWidth="1" hidden="1" min="23" max="23" width="17.43"/>
    <col customWidth="1" hidden="1" min="24" max="24" width="19.14"/>
    <col customWidth="1" hidden="1" min="25" max="25" width="13.71"/>
    <col customWidth="1" hidden="1" min="26" max="26" width="10.14"/>
    <col customWidth="1" hidden="1" min="27" max="27" width="21.14"/>
    <col customWidth="1" hidden="1" min="28" max="28" width="10.14"/>
    <col customWidth="1" hidden="1" min="29" max="29" width="21.14"/>
    <col customWidth="1" hidden="1" min="30" max="30" width="6.86"/>
    <col customWidth="1" hidden="1" min="31" max="31" width="17.29"/>
    <col customWidth="1" min="32" max="32" width="8.29"/>
    <col customWidth="1" min="33" max="33" width="16.0"/>
    <col customWidth="1" min="34" max="34" width="6.71"/>
    <col customWidth="1" min="35" max="35" width="21.14"/>
    <col customWidth="1" min="36" max="36" width="8.43"/>
    <col customWidth="1" min="37" max="37" width="17.29"/>
    <col customWidth="1" min="38" max="38" width="8.43"/>
    <col customWidth="1" min="39" max="39" width="21.57"/>
    <col customWidth="1" min="40" max="40" width="6.86"/>
    <col customWidth="1" min="41" max="41" width="21.57"/>
    <col customWidth="1" min="42" max="42" width="6.86"/>
    <col customWidth="1" min="43" max="43" width="22.57"/>
    <col customWidth="1" min="44" max="44" width="8.43"/>
    <col customWidth="1" min="45" max="45" width="21.14"/>
    <col customWidth="1" min="46" max="46" width="8.43"/>
    <col customWidth="1" min="47" max="47" width="21.14"/>
    <col customWidth="1" min="48" max="48" width="6.86"/>
    <col customWidth="1" min="49" max="49" width="21.57"/>
    <col customWidth="1" min="50" max="50" width="6.86"/>
    <col customWidth="1" min="51" max="51" width="21.14"/>
    <col customWidth="1" min="52" max="52" width="6.86"/>
    <col customWidth="1" min="53" max="53" width="21.14"/>
    <col customWidth="1" min="54" max="54" width="6.14"/>
    <col customWidth="1" min="55" max="55" width="21.57"/>
    <col customWidth="1" min="56" max="56" width="8.43"/>
    <col customWidth="1" min="57" max="58" width="13.86"/>
    <col customWidth="1" min="59" max="59" width="25.29"/>
    <col customWidth="1" min="60" max="60" width="11.57"/>
    <col customWidth="1" min="61" max="61" width="20.86"/>
    <col customWidth="1" min="62" max="62" width="11.57"/>
    <col customWidth="1" min="63" max="63" width="15.57"/>
    <col customWidth="1" min="64" max="64" width="11.57"/>
    <col customWidth="1" min="65" max="65" width="15.57"/>
    <col customWidth="1" min="66" max="66" width="14.86"/>
    <col customWidth="1" min="67" max="74" width="11.57"/>
  </cols>
  <sheetData>
    <row r="1" ht="14.25" customHeight="1">
      <c r="A1" s="116" t="s">
        <v>93</v>
      </c>
      <c r="B1" s="279"/>
      <c r="C1" s="279"/>
      <c r="D1" s="279"/>
      <c r="E1" s="279"/>
      <c r="F1" s="279"/>
      <c r="G1" s="279"/>
      <c r="H1" s="279"/>
      <c r="I1" s="279"/>
      <c r="J1" s="280"/>
      <c r="K1" s="279"/>
      <c r="L1" s="279"/>
      <c r="M1" s="279"/>
      <c r="N1" s="2"/>
      <c r="O1" s="2"/>
      <c r="P1" s="2"/>
      <c r="Q1" s="281"/>
      <c r="R1" s="2"/>
      <c r="S1" s="2"/>
      <c r="T1" s="2"/>
      <c r="U1" s="2"/>
      <c r="V1" s="8"/>
      <c r="W1" s="8"/>
    </row>
    <row r="2" ht="14.25" customHeight="1">
      <c r="B2" s="279"/>
      <c r="C2" s="282"/>
      <c r="D2" s="282"/>
      <c r="E2" s="282"/>
      <c r="F2" s="282"/>
      <c r="G2" s="282"/>
      <c r="H2" s="282"/>
      <c r="I2" s="282"/>
      <c r="J2" s="283"/>
      <c r="K2" s="282"/>
      <c r="L2" s="282"/>
      <c r="M2" s="282"/>
      <c r="N2" s="8"/>
      <c r="O2" s="8"/>
      <c r="P2" s="8"/>
      <c r="Q2" s="284"/>
      <c r="R2" s="8"/>
      <c r="S2" s="8"/>
      <c r="T2" s="8"/>
      <c r="U2" s="8"/>
      <c r="V2" s="8"/>
      <c r="W2" s="8"/>
    </row>
    <row r="3" ht="14.25" customHeight="1">
      <c r="B3" s="279"/>
      <c r="C3" s="282"/>
      <c r="D3" s="282"/>
      <c r="E3" s="282"/>
      <c r="F3" s="282"/>
      <c r="G3" s="282"/>
      <c r="H3" s="282"/>
      <c r="I3" s="282"/>
      <c r="J3" s="283"/>
      <c r="K3" s="282"/>
      <c r="L3" s="282"/>
      <c r="M3" s="282"/>
      <c r="N3" s="8"/>
      <c r="O3" s="8"/>
      <c r="P3" s="8"/>
      <c r="Q3" s="284"/>
      <c r="R3" s="8"/>
      <c r="S3" s="8"/>
      <c r="T3" s="8"/>
      <c r="U3" s="8"/>
      <c r="V3" s="8"/>
      <c r="W3" s="8"/>
    </row>
    <row r="4" ht="18.0" customHeight="1">
      <c r="B4" s="279"/>
      <c r="C4" s="279"/>
      <c r="D4" s="285"/>
      <c r="E4" s="285"/>
      <c r="F4" s="285"/>
      <c r="G4" s="285"/>
      <c r="H4" s="285"/>
      <c r="I4" s="285"/>
      <c r="J4" s="286"/>
      <c r="K4" s="285"/>
      <c r="L4" s="285"/>
      <c r="M4" s="285"/>
      <c r="N4" s="12"/>
      <c r="O4" s="12"/>
      <c r="P4" s="12"/>
      <c r="Q4" s="287"/>
      <c r="R4" s="12"/>
      <c r="S4" s="12"/>
      <c r="T4" s="12"/>
      <c r="U4" s="12"/>
      <c r="V4" s="12"/>
      <c r="W4" s="12"/>
    </row>
    <row r="5" ht="18.0" customHeight="1">
      <c r="B5" s="279"/>
      <c r="C5" s="279"/>
      <c r="D5" s="285"/>
      <c r="E5" s="285"/>
      <c r="F5" s="285"/>
      <c r="G5" s="285"/>
      <c r="H5" s="285"/>
      <c r="I5" s="285"/>
      <c r="J5" s="286"/>
      <c r="K5" s="285"/>
      <c r="L5" s="285"/>
      <c r="M5" s="285"/>
      <c r="N5" s="12"/>
      <c r="O5" s="12"/>
      <c r="P5" s="12"/>
      <c r="Q5" s="287"/>
      <c r="R5" s="12"/>
      <c r="S5" s="12"/>
      <c r="T5" s="12"/>
      <c r="U5" s="12"/>
      <c r="V5" s="12"/>
      <c r="W5" s="12"/>
    </row>
    <row r="6" ht="14.25" customHeight="1">
      <c r="B6" s="288" t="s">
        <v>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8"/>
      <c r="N6" s="8"/>
      <c r="O6" s="8"/>
      <c r="P6" s="8"/>
      <c r="Q6" s="284"/>
      <c r="R6" s="8"/>
      <c r="S6" s="8"/>
      <c r="T6" s="8"/>
      <c r="U6" s="8"/>
      <c r="V6" s="8"/>
      <c r="W6" s="8"/>
    </row>
    <row r="7" ht="33.75" customHeight="1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89"/>
      <c r="O7" s="289"/>
      <c r="P7" s="289"/>
      <c r="Q7" s="290"/>
      <c r="R7" s="289"/>
      <c r="S7" s="289"/>
      <c r="T7" s="289"/>
      <c r="U7" s="289"/>
      <c r="V7" s="289"/>
      <c r="W7" s="289"/>
    </row>
    <row r="8" ht="9.0" customHeight="1">
      <c r="B8" s="279"/>
      <c r="C8" s="279"/>
      <c r="D8" s="279"/>
      <c r="E8" s="279"/>
      <c r="F8" s="279"/>
      <c r="G8" s="279"/>
      <c r="H8" s="279"/>
      <c r="I8" s="279"/>
      <c r="J8" s="280"/>
      <c r="K8" s="279"/>
      <c r="L8" s="279"/>
      <c r="M8" s="279"/>
      <c r="N8" s="29"/>
      <c r="O8" s="2"/>
      <c r="P8" s="2"/>
      <c r="Q8" s="281"/>
      <c r="R8" s="2"/>
      <c r="S8" s="2"/>
      <c r="T8" s="2"/>
      <c r="U8" s="2"/>
      <c r="V8" s="2"/>
      <c r="W8" s="2"/>
    </row>
    <row r="9" ht="15.75" customHeight="1">
      <c r="A9" s="30" t="s">
        <v>1</v>
      </c>
      <c r="B9" s="31"/>
      <c r="C9" s="32" t="s">
        <v>2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</row>
    <row r="10" ht="15.75" customHeight="1">
      <c r="A10" s="35" t="s">
        <v>3</v>
      </c>
      <c r="B10" s="34"/>
      <c r="C10" s="32" t="s">
        <v>4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4"/>
    </row>
    <row r="11" ht="48.0" customHeight="1">
      <c r="A11" s="36" t="s">
        <v>5</v>
      </c>
      <c r="B11" s="34"/>
      <c r="C11" s="37" t="s">
        <v>160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ht="46.5" customHeight="1">
      <c r="A12" s="36" t="s">
        <v>7</v>
      </c>
      <c r="B12" s="34"/>
      <c r="C12" s="37" t="s">
        <v>8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</row>
    <row r="13" ht="33.0" customHeight="1">
      <c r="A13" s="35" t="s">
        <v>9</v>
      </c>
      <c r="B13" s="34"/>
      <c r="C13" s="37" t="s">
        <v>10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4"/>
    </row>
    <row r="14" ht="31.5" customHeight="1">
      <c r="A14" s="40" t="s">
        <v>11</v>
      </c>
      <c r="B14" s="34"/>
      <c r="C14" s="37" t="s">
        <v>12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</row>
    <row r="15" ht="31.5" customHeight="1">
      <c r="A15" s="40" t="s">
        <v>13</v>
      </c>
      <c r="B15" s="34"/>
      <c r="C15" s="41" t="s">
        <v>14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4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ht="31.5" customHeight="1">
      <c r="A16" s="43" t="s">
        <v>15</v>
      </c>
      <c r="B16" s="44"/>
      <c r="C16" s="45" t="s">
        <v>16</v>
      </c>
      <c r="D16" s="37" t="s">
        <v>17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4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ht="15.75" customHeight="1">
      <c r="A17" s="47"/>
      <c r="B17" s="48"/>
      <c r="C17" s="45" t="s">
        <v>18</v>
      </c>
      <c r="D17" s="32" t="s">
        <v>19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ht="47.25" customHeight="1">
      <c r="A18" s="43" t="s">
        <v>20</v>
      </c>
      <c r="B18" s="44"/>
      <c r="C18" s="49" t="s">
        <v>21</v>
      </c>
      <c r="D18" s="32" t="s">
        <v>22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4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ht="15.75" customHeight="1">
      <c r="A19" s="51"/>
      <c r="B19" s="52"/>
      <c r="C19" s="49" t="s">
        <v>23</v>
      </c>
      <c r="D19" s="32" t="s">
        <v>24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ht="15.75" customHeight="1">
      <c r="A20" s="51"/>
      <c r="B20" s="52"/>
      <c r="C20" s="53" t="s">
        <v>16</v>
      </c>
      <c r="D20" s="54" t="s">
        <v>25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4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ht="15.75" customHeight="1">
      <c r="A21" s="51"/>
      <c r="B21" s="52"/>
      <c r="C21" s="53" t="s">
        <v>26</v>
      </c>
      <c r="D21" s="54" t="s">
        <v>27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4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ht="15.75" customHeight="1">
      <c r="A22" s="47"/>
      <c r="B22" s="48"/>
      <c r="C22" s="53" t="s">
        <v>28</v>
      </c>
      <c r="D22" s="291" t="s">
        <v>29</v>
      </c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3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ht="26.25" customHeight="1">
      <c r="A23" s="63" t="s">
        <v>30</v>
      </c>
      <c r="B23" s="64"/>
      <c r="C23" s="64"/>
      <c r="D23" s="64"/>
      <c r="E23" s="64"/>
      <c r="F23" s="64"/>
      <c r="G23" s="66"/>
      <c r="H23" s="65" t="s">
        <v>31</v>
      </c>
      <c r="I23" s="64"/>
      <c r="J23" s="64"/>
      <c r="K23" s="64"/>
      <c r="L23" s="44"/>
      <c r="M23" s="294" t="s">
        <v>32</v>
      </c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4"/>
      <c r="BH23" s="295" t="s">
        <v>33</v>
      </c>
      <c r="BI23" s="64"/>
      <c r="BJ23" s="64"/>
      <c r="BK23" s="64"/>
      <c r="BL23" s="64"/>
      <c r="BM23" s="44"/>
      <c r="BN23" s="2"/>
      <c r="BO23" s="2"/>
      <c r="BP23" s="2"/>
      <c r="BQ23" s="2"/>
      <c r="BR23" s="2"/>
      <c r="BS23" s="2"/>
      <c r="BT23" s="2"/>
      <c r="BV23" s="2"/>
    </row>
    <row r="24" ht="30.0" customHeight="1">
      <c r="A24" s="47"/>
      <c r="B24" s="71"/>
      <c r="C24" s="71"/>
      <c r="D24" s="71"/>
      <c r="E24" s="71"/>
      <c r="F24" s="71"/>
      <c r="G24" s="296"/>
      <c r="H24" s="47"/>
      <c r="I24" s="71"/>
      <c r="J24" s="71"/>
      <c r="K24" s="71"/>
      <c r="L24" s="48"/>
      <c r="M24" s="297" t="s">
        <v>34</v>
      </c>
      <c r="N24" s="297" t="s">
        <v>35</v>
      </c>
      <c r="O24" s="297" t="s">
        <v>36</v>
      </c>
      <c r="P24" s="297" t="s">
        <v>37</v>
      </c>
      <c r="Q24" s="298" t="s">
        <v>38</v>
      </c>
      <c r="R24" s="297" t="s">
        <v>39</v>
      </c>
      <c r="S24" s="299" t="s">
        <v>40</v>
      </c>
      <c r="T24" s="299" t="s">
        <v>41</v>
      </c>
      <c r="U24" s="299" t="s">
        <v>42</v>
      </c>
      <c r="V24" s="299" t="s">
        <v>43</v>
      </c>
      <c r="W24" s="299" t="s">
        <v>44</v>
      </c>
      <c r="X24" s="297" t="s">
        <v>45</v>
      </c>
      <c r="Y24" s="297" t="s">
        <v>46</v>
      </c>
      <c r="Z24" s="300" t="s">
        <v>47</v>
      </c>
      <c r="AA24" s="44"/>
      <c r="AB24" s="300" t="s">
        <v>48</v>
      </c>
      <c r="AC24" s="44"/>
      <c r="AD24" s="300" t="s">
        <v>49</v>
      </c>
      <c r="AE24" s="44"/>
      <c r="AF24" s="301" t="s">
        <v>50</v>
      </c>
      <c r="AG24" s="44"/>
      <c r="AH24" s="300" t="s">
        <v>51</v>
      </c>
      <c r="AI24" s="44"/>
      <c r="AJ24" s="300" t="s">
        <v>52</v>
      </c>
      <c r="AK24" s="44"/>
      <c r="AL24" s="300" t="s">
        <v>53</v>
      </c>
      <c r="AM24" s="44"/>
      <c r="AN24" s="301" t="s">
        <v>54</v>
      </c>
      <c r="AO24" s="44"/>
      <c r="AP24" s="300" t="s">
        <v>55</v>
      </c>
      <c r="AQ24" s="44"/>
      <c r="AR24" s="300" t="s">
        <v>56</v>
      </c>
      <c r="AS24" s="44"/>
      <c r="AT24" s="300" t="s">
        <v>57</v>
      </c>
      <c r="AU24" s="44"/>
      <c r="AV24" s="301" t="s">
        <v>58</v>
      </c>
      <c r="AW24" s="44"/>
      <c r="AX24" s="300" t="s">
        <v>59</v>
      </c>
      <c r="AY24" s="44"/>
      <c r="AZ24" s="300" t="s">
        <v>60</v>
      </c>
      <c r="BA24" s="44"/>
      <c r="BB24" s="300" t="s">
        <v>61</v>
      </c>
      <c r="BC24" s="44"/>
      <c r="BD24" s="301" t="s">
        <v>62</v>
      </c>
      <c r="BE24" s="44"/>
      <c r="BF24" s="300" t="s">
        <v>161</v>
      </c>
      <c r="BG24" s="44"/>
      <c r="BH24" s="88"/>
      <c r="BI24" s="71"/>
      <c r="BJ24" s="71"/>
      <c r="BK24" s="71"/>
      <c r="BL24" s="71"/>
      <c r="BM24" s="48"/>
      <c r="BN24" s="2"/>
      <c r="BO24" s="2"/>
      <c r="BT24" s="2"/>
      <c r="BV24" s="2"/>
    </row>
    <row r="25" ht="50.25" customHeight="1">
      <c r="A25" s="84" t="s">
        <v>64</v>
      </c>
      <c r="B25" s="84" t="s">
        <v>65</v>
      </c>
      <c r="C25" s="84" t="s">
        <v>66</v>
      </c>
      <c r="D25" s="84" t="s">
        <v>67</v>
      </c>
      <c r="E25" s="84" t="s">
        <v>68</v>
      </c>
      <c r="F25" s="84" t="s">
        <v>69</v>
      </c>
      <c r="G25" s="302" t="s">
        <v>70</v>
      </c>
      <c r="H25" s="303" t="s">
        <v>71</v>
      </c>
      <c r="I25" s="303" t="s">
        <v>72</v>
      </c>
      <c r="J25" s="304" t="s">
        <v>73</v>
      </c>
      <c r="K25" s="303" t="s">
        <v>74</v>
      </c>
      <c r="L25" s="303" t="s">
        <v>75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47"/>
      <c r="AA25" s="48"/>
      <c r="AB25" s="47"/>
      <c r="AC25" s="48"/>
      <c r="AD25" s="47"/>
      <c r="AE25" s="48"/>
      <c r="AF25" s="47"/>
      <c r="AG25" s="48"/>
      <c r="AH25" s="47"/>
      <c r="AI25" s="48"/>
      <c r="AJ25" s="47"/>
      <c r="AK25" s="48"/>
      <c r="AL25" s="47"/>
      <c r="AM25" s="48"/>
      <c r="AN25" s="47"/>
      <c r="AO25" s="48"/>
      <c r="AP25" s="47"/>
      <c r="AQ25" s="48"/>
      <c r="AR25" s="47"/>
      <c r="AS25" s="48"/>
      <c r="AT25" s="47"/>
      <c r="AU25" s="48"/>
      <c r="AV25" s="47"/>
      <c r="AW25" s="48"/>
      <c r="AX25" s="47"/>
      <c r="AY25" s="48"/>
      <c r="AZ25" s="47"/>
      <c r="BA25" s="48"/>
      <c r="BB25" s="47"/>
      <c r="BC25" s="48"/>
      <c r="BD25" s="47"/>
      <c r="BE25" s="48"/>
      <c r="BF25" s="47"/>
      <c r="BG25" s="48"/>
      <c r="BH25" s="305">
        <v>2024.0</v>
      </c>
      <c r="BI25" s="34"/>
      <c r="BJ25" s="89">
        <v>2025.0</v>
      </c>
      <c r="BK25" s="34"/>
      <c r="BL25" s="89">
        <v>2026.0</v>
      </c>
      <c r="BM25" s="34"/>
      <c r="BN25" s="2"/>
      <c r="BO25" s="2"/>
      <c r="BT25" s="2"/>
      <c r="BV25" s="2"/>
    </row>
    <row r="26" ht="30.0" customHeight="1">
      <c r="A26" s="90"/>
      <c r="B26" s="90"/>
      <c r="C26" s="90"/>
      <c r="D26" s="90"/>
      <c r="E26" s="90"/>
      <c r="F26" s="90"/>
      <c r="G26" s="306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307" t="s">
        <v>76</v>
      </c>
      <c r="AA26" s="307" t="s">
        <v>77</v>
      </c>
      <c r="AB26" s="307" t="s">
        <v>76</v>
      </c>
      <c r="AC26" s="307" t="s">
        <v>77</v>
      </c>
      <c r="AD26" s="307" t="s">
        <v>76</v>
      </c>
      <c r="AE26" s="307" t="s">
        <v>77</v>
      </c>
      <c r="AF26" s="97" t="s">
        <v>76</v>
      </c>
      <c r="AG26" s="97" t="s">
        <v>77</v>
      </c>
      <c r="AH26" s="307" t="s">
        <v>76</v>
      </c>
      <c r="AI26" s="307" t="s">
        <v>77</v>
      </c>
      <c r="AJ26" s="307" t="s">
        <v>76</v>
      </c>
      <c r="AK26" s="307" t="s">
        <v>77</v>
      </c>
      <c r="AL26" s="307" t="s">
        <v>76</v>
      </c>
      <c r="AM26" s="307" t="s">
        <v>77</v>
      </c>
      <c r="AN26" s="97" t="s">
        <v>76</v>
      </c>
      <c r="AO26" s="97" t="s">
        <v>77</v>
      </c>
      <c r="AP26" s="307" t="s">
        <v>76</v>
      </c>
      <c r="AQ26" s="307" t="s">
        <v>77</v>
      </c>
      <c r="AR26" s="307" t="s">
        <v>76</v>
      </c>
      <c r="AS26" s="307" t="s">
        <v>77</v>
      </c>
      <c r="AT26" s="307" t="s">
        <v>76</v>
      </c>
      <c r="AU26" s="307" t="s">
        <v>77</v>
      </c>
      <c r="AV26" s="97" t="s">
        <v>76</v>
      </c>
      <c r="AW26" s="97" t="s">
        <v>77</v>
      </c>
      <c r="AX26" s="307" t="s">
        <v>76</v>
      </c>
      <c r="AY26" s="307" t="s">
        <v>77</v>
      </c>
      <c r="AZ26" s="307" t="s">
        <v>76</v>
      </c>
      <c r="BA26" s="307" t="s">
        <v>77</v>
      </c>
      <c r="BB26" s="307" t="s">
        <v>76</v>
      </c>
      <c r="BC26" s="307" t="s">
        <v>77</v>
      </c>
      <c r="BD26" s="97" t="s">
        <v>76</v>
      </c>
      <c r="BE26" s="97" t="s">
        <v>77</v>
      </c>
      <c r="BF26" s="307" t="s">
        <v>76</v>
      </c>
      <c r="BG26" s="307" t="s">
        <v>77</v>
      </c>
      <c r="BH26" s="308" t="s">
        <v>76</v>
      </c>
      <c r="BI26" s="97" t="s">
        <v>77</v>
      </c>
      <c r="BJ26" s="97" t="s">
        <v>76</v>
      </c>
      <c r="BK26" s="97" t="s">
        <v>77</v>
      </c>
      <c r="BL26" s="97" t="s">
        <v>76</v>
      </c>
      <c r="BM26" s="97" t="s">
        <v>77</v>
      </c>
      <c r="BN26" s="2"/>
      <c r="BO26" s="2"/>
      <c r="BT26" s="2"/>
      <c r="BV26" s="2"/>
    </row>
    <row r="27" ht="90.0" customHeight="1">
      <c r="A27" s="117"/>
      <c r="B27" s="117"/>
      <c r="C27" s="117"/>
      <c r="D27" s="118"/>
      <c r="E27" s="118"/>
      <c r="F27" s="118"/>
      <c r="G27" s="119"/>
      <c r="H27" s="309" t="s">
        <v>78</v>
      </c>
      <c r="I27" s="310">
        <v>5.0</v>
      </c>
      <c r="J27" s="311" t="s">
        <v>162</v>
      </c>
      <c r="K27" s="312">
        <v>0.0</v>
      </c>
      <c r="L27" s="309" t="s">
        <v>79</v>
      </c>
      <c r="M27" s="313" t="s">
        <v>162</v>
      </c>
      <c r="N27" s="314" t="s">
        <v>163</v>
      </c>
      <c r="O27" s="165">
        <v>134.0</v>
      </c>
      <c r="P27" s="165" t="s">
        <v>164</v>
      </c>
      <c r="Q27" s="165">
        <v>5766.0</v>
      </c>
      <c r="R27" s="314" t="s">
        <v>156</v>
      </c>
      <c r="S27" s="165">
        <v>10000.0</v>
      </c>
      <c r="T27" s="314" t="s">
        <v>165</v>
      </c>
      <c r="U27" s="165">
        <v>11.0</v>
      </c>
      <c r="V27" s="313" t="s">
        <v>84</v>
      </c>
      <c r="W27" s="314" t="s">
        <v>85</v>
      </c>
      <c r="X27" s="165" t="s">
        <v>87</v>
      </c>
      <c r="Y27" s="165" t="s">
        <v>86</v>
      </c>
      <c r="Z27" s="165">
        <v>5766.0</v>
      </c>
      <c r="AA27" s="315">
        <v>0.0</v>
      </c>
      <c r="AB27" s="165">
        <v>5766.0</v>
      </c>
      <c r="AC27" s="315">
        <f>AC28+AC30+AC31+AC36+AC39+AC41+AC45+AC67</f>
        <v>9313894.49</v>
      </c>
      <c r="AD27" s="316">
        <v>5766.0</v>
      </c>
      <c r="AE27" s="315">
        <f>AE28+AE30+AE31+AE32+AE33+AE34+AE35+AE36+AE37+AE38+AE39+AE40+AE42+AE41+AE43+AE44+AE45+AE46+AE47+AE48+AE52+AE54+AE58+AE62+AE65+AE68+AE71+AE82+AE85+AE88+AE94</f>
        <v>87992955.88</v>
      </c>
      <c r="AF27" s="165">
        <v>5766.0</v>
      </c>
      <c r="AG27" s="317">
        <f t="shared" ref="AG27:AG28" si="1">AA27+AC27+AE27</f>
        <v>97306850.37</v>
      </c>
      <c r="AH27" s="165">
        <v>5766.0</v>
      </c>
      <c r="AI27" s="318">
        <f>AI28+AI30+AI31+AI32+AI33+AI34+AI35+AI36+AI37+AI38+AI39+AI40+AI41+AI42+AI43+AI44+AI45+AI46+AI47+AI48+AI52+AI54+AI58+AI62+AI65+AI68+AI71+AI82+AI85+AI88+AI94</f>
        <v>40103461.54</v>
      </c>
      <c r="AJ27" s="165">
        <v>5766.0</v>
      </c>
      <c r="AK27" s="318">
        <f>AK28+AK30+AK31+AK32+AK33+AK34+AK35+AK36+AK37+AK38+AK39+AK40+AK41+AK42+AK43+AK44+AK45+AK46+AK47+AK48+AK52+AK62+AK65+AK68+AK71</f>
        <v>84085258.21</v>
      </c>
      <c r="AL27" s="165">
        <v>5766.0</v>
      </c>
      <c r="AM27" s="318">
        <f>AM28+AM30+AM31+AM32+AM33+AM34+AM35+AM36+AM37+AM38+AM39+AM40+AM41+AM42+AM43+AM44+AM45+AM46+AM47</f>
        <v>36032534.28</v>
      </c>
      <c r="AN27" s="165">
        <v>5766.0</v>
      </c>
      <c r="AO27" s="318">
        <f t="shared" ref="AO27:AO35" si="2">AI27+AK27+AM27</f>
        <v>160221254</v>
      </c>
      <c r="AP27" s="165">
        <v>5766.0</v>
      </c>
      <c r="AQ27" s="318">
        <f>AQ28+AQ30+AQ31+AQ32+AQ33+AQ34+AQ35+AQ36+AQ37+AQ38+AQ39+AQ40+AQ41+AQ42+AQ43+AQ44+AQ45+AQ46+AQ47</f>
        <v>20203327.85</v>
      </c>
      <c r="AR27" s="165">
        <v>5766.0</v>
      </c>
      <c r="AS27" s="318">
        <f>AS28+AS30+AS31+AS32+AS33+AS34+AS35+AS36+AS37+AS38+AS39+AS40+AS41+AS42+AS43+AS44+AS45+AS46+AS47</f>
        <v>20203327.85</v>
      </c>
      <c r="AT27" s="165">
        <v>5766.0</v>
      </c>
      <c r="AU27" s="318">
        <f>AU28+AU30+AU31+AU32+AU33+AU34+AU35+AU36+AU37+AU38+AU39+AU40+AU41+AU42+AU43+AU44+AU45+AU46+AU47</f>
        <v>20203327.85</v>
      </c>
      <c r="AV27" s="165">
        <v>5766.0</v>
      </c>
      <c r="AW27" s="318">
        <f t="shared" ref="AW27:AW47" si="3">AQ27+AS27+AU27</f>
        <v>60609983.56</v>
      </c>
      <c r="AX27" s="165">
        <v>5766.0</v>
      </c>
      <c r="AY27" s="318">
        <f>AY28+AY30+AY31+AY32+AY33+AY34+AY35+AY36+AY37+AY38+AY39+AY40+AY41+AY42+AY43+AY44+AY45+AY46+AY47</f>
        <v>20203327.85</v>
      </c>
      <c r="AZ27" s="165">
        <v>5766.0</v>
      </c>
      <c r="BA27" s="318">
        <f>BA28+BA30+BA31+BA32+BA33+BA34+BA35+BA36+BA37+BA38+BA39+BA40+BA41+BA42+BA43+BA44+BA45+BA46+BA47</f>
        <v>20203327.85</v>
      </c>
      <c r="BB27" s="165">
        <v>5766.0</v>
      </c>
      <c r="BC27" s="318">
        <f>BC28+BC30+BC31+BC32+BC33+BC34+BC35+BC36+BC37+BC38+BC39+BC40+BC41+BC42+BC43+BC44+BC45+BC46+BC47</f>
        <v>35989313.85</v>
      </c>
      <c r="BD27" s="165">
        <v>5766.0</v>
      </c>
      <c r="BE27" s="318">
        <f t="shared" ref="BE27:BE31" si="4">AY27+BA27+BC27</f>
        <v>76395969.56</v>
      </c>
      <c r="BF27" s="165">
        <v>5766.0</v>
      </c>
      <c r="BG27" s="318">
        <f>BG28+BG29+BG30+BG31+BG32+BG33+BG34+BG36+BG35+BG37+BG38+BG39+BG40+BG41+BG42+BG43+BG44+BG45+BG46+BG47+BG48+BG52+BG54+BG58+BG62+BG65+BG68+BG71+BG82+BG85+BG88+BG94</f>
        <v>555962139</v>
      </c>
      <c r="BH27" s="319"/>
      <c r="BI27" s="318"/>
      <c r="BJ27" s="165"/>
      <c r="BK27" s="318"/>
      <c r="BL27" s="165"/>
      <c r="BM27" s="318"/>
      <c r="BN27" s="2"/>
      <c r="BO27" s="2"/>
      <c r="BT27" s="2"/>
      <c r="BV27" s="2"/>
    </row>
    <row r="28" ht="30.0" customHeight="1">
      <c r="A28" s="138"/>
      <c r="B28" s="139"/>
      <c r="C28" s="140"/>
      <c r="D28" s="118"/>
      <c r="E28" s="118"/>
      <c r="F28" s="118"/>
      <c r="G28" s="119"/>
      <c r="H28" s="118" t="s">
        <v>78</v>
      </c>
      <c r="I28" s="118">
        <v>5.0</v>
      </c>
      <c r="J28" s="118" t="s">
        <v>162</v>
      </c>
      <c r="K28" s="118">
        <v>0.0</v>
      </c>
      <c r="L28" s="118" t="s">
        <v>79</v>
      </c>
      <c r="M28" s="320" t="s">
        <v>88</v>
      </c>
      <c r="N28" s="215" t="s">
        <v>166</v>
      </c>
      <c r="O28" s="127">
        <v>145.0</v>
      </c>
      <c r="P28" s="219" t="s">
        <v>90</v>
      </c>
      <c r="Q28" s="321">
        <v>12.0</v>
      </c>
      <c r="R28" s="322" t="s">
        <v>91</v>
      </c>
      <c r="S28" s="323">
        <v>11000.0</v>
      </c>
      <c r="T28" s="143" t="s">
        <v>167</v>
      </c>
      <c r="U28" s="323">
        <v>11.0</v>
      </c>
      <c r="V28" s="320" t="s">
        <v>84</v>
      </c>
      <c r="W28" s="117" t="s">
        <v>85</v>
      </c>
      <c r="X28" s="117" t="s">
        <v>87</v>
      </c>
      <c r="Y28" s="117" t="s">
        <v>86</v>
      </c>
      <c r="Z28" s="324"/>
      <c r="AA28" s="325">
        <v>0.0</v>
      </c>
      <c r="AB28" s="326"/>
      <c r="AC28" s="327">
        <v>6515051.22</v>
      </c>
      <c r="AD28" s="328"/>
      <c r="AE28" s="327">
        <v>3436566.72</v>
      </c>
      <c r="AF28" s="329"/>
      <c r="AG28" s="330">
        <f t="shared" si="1"/>
        <v>9951617.94</v>
      </c>
      <c r="AH28" s="323"/>
      <c r="AI28" s="325">
        <v>3250330.73</v>
      </c>
      <c r="AJ28" s="323"/>
      <c r="AK28" s="325">
        <v>4295695.95</v>
      </c>
      <c r="AL28" s="323"/>
      <c r="AM28" s="325">
        <f>34659386.38/7</f>
        <v>4951340.911</v>
      </c>
      <c r="AN28" s="331"/>
      <c r="AO28" s="332">
        <f t="shared" si="2"/>
        <v>12497367.59</v>
      </c>
      <c r="AP28" s="323"/>
      <c r="AQ28" s="325">
        <f t="shared" ref="AQ28:AQ31" si="5">AM28</f>
        <v>4951340.911</v>
      </c>
      <c r="AR28" s="323"/>
      <c r="AS28" s="325">
        <f t="shared" ref="AS28:AS31" si="6">AQ28</f>
        <v>4951340.911</v>
      </c>
      <c r="AT28" s="323"/>
      <c r="AU28" s="325">
        <f t="shared" ref="AU28:AU31" si="7">AS28</f>
        <v>4951340.911</v>
      </c>
      <c r="AV28" s="331"/>
      <c r="AW28" s="332">
        <f t="shared" si="3"/>
        <v>14854022.73</v>
      </c>
      <c r="AX28" s="323"/>
      <c r="AY28" s="325">
        <f t="shared" ref="AY28:AY31" si="8">AU28</f>
        <v>4951340.911</v>
      </c>
      <c r="AZ28" s="323"/>
      <c r="BA28" s="325">
        <f t="shared" ref="BA28:BA31" si="9">AY28</f>
        <v>4951340.911</v>
      </c>
      <c r="BB28" s="323"/>
      <c r="BC28" s="325">
        <f t="shared" ref="BC28:BC31" si="10">BA28</f>
        <v>4951340.911</v>
      </c>
      <c r="BD28" s="331"/>
      <c r="BE28" s="332">
        <f t="shared" si="4"/>
        <v>14854022.73</v>
      </c>
      <c r="BF28" s="323"/>
      <c r="BG28" s="333">
        <v>5.2157031E7</v>
      </c>
      <c r="BH28" s="334"/>
      <c r="BI28" s="325"/>
      <c r="BJ28" s="323"/>
      <c r="BK28" s="325"/>
      <c r="BL28" s="323"/>
      <c r="BM28" s="325"/>
      <c r="BN28" s="2"/>
      <c r="BO28" s="2"/>
      <c r="BT28" s="2"/>
      <c r="BV28" s="2"/>
    </row>
    <row r="29" ht="31.5" customHeight="1">
      <c r="A29" s="138"/>
      <c r="B29" s="139"/>
      <c r="C29" s="140"/>
      <c r="D29" s="118"/>
      <c r="E29" s="118"/>
      <c r="F29" s="118"/>
      <c r="G29" s="119"/>
      <c r="H29" s="117"/>
      <c r="I29" s="117"/>
      <c r="J29" s="117"/>
      <c r="K29" s="117"/>
      <c r="L29" s="117"/>
      <c r="M29" s="320"/>
      <c r="N29" s="122"/>
      <c r="O29" s="127"/>
      <c r="P29" s="219"/>
      <c r="Q29" s="321"/>
      <c r="R29" s="322"/>
      <c r="S29" s="323">
        <v>11210.0</v>
      </c>
      <c r="T29" s="150" t="s">
        <v>168</v>
      </c>
      <c r="U29" s="323"/>
      <c r="V29" s="320"/>
      <c r="W29" s="117"/>
      <c r="X29" s="117"/>
      <c r="Y29" s="117"/>
      <c r="Z29" s="324"/>
      <c r="AA29" s="335"/>
      <c r="AB29" s="326"/>
      <c r="AC29" s="327"/>
      <c r="AD29" s="328"/>
      <c r="AE29" s="336"/>
      <c r="AF29" s="329"/>
      <c r="AG29" s="330"/>
      <c r="AH29" s="323"/>
      <c r="AI29" s="325"/>
      <c r="AJ29" s="323"/>
      <c r="AK29" s="325">
        <v>0.0</v>
      </c>
      <c r="AL29" s="323"/>
      <c r="AM29" s="325">
        <f>BG29/7</f>
        <v>9253</v>
      </c>
      <c r="AN29" s="331"/>
      <c r="AO29" s="332">
        <f t="shared" si="2"/>
        <v>9253</v>
      </c>
      <c r="AP29" s="323"/>
      <c r="AQ29" s="325">
        <f t="shared" si="5"/>
        <v>9253</v>
      </c>
      <c r="AR29" s="323"/>
      <c r="AS29" s="325">
        <f t="shared" si="6"/>
        <v>9253</v>
      </c>
      <c r="AT29" s="323"/>
      <c r="AU29" s="325">
        <f t="shared" si="7"/>
        <v>9253</v>
      </c>
      <c r="AV29" s="331"/>
      <c r="AW29" s="332">
        <f t="shared" si="3"/>
        <v>27759</v>
      </c>
      <c r="AX29" s="323"/>
      <c r="AY29" s="325">
        <f t="shared" si="8"/>
        <v>9253</v>
      </c>
      <c r="AZ29" s="323"/>
      <c r="BA29" s="325">
        <f t="shared" si="9"/>
        <v>9253</v>
      </c>
      <c r="BB29" s="323"/>
      <c r="BC29" s="325">
        <f t="shared" si="10"/>
        <v>9253</v>
      </c>
      <c r="BD29" s="331"/>
      <c r="BE29" s="332">
        <f t="shared" si="4"/>
        <v>27759</v>
      </c>
      <c r="BF29" s="323"/>
      <c r="BG29" s="333">
        <v>64771.0</v>
      </c>
      <c r="BH29" s="334"/>
      <c r="BI29" s="325"/>
      <c r="BJ29" s="323"/>
      <c r="BK29" s="325"/>
      <c r="BL29" s="323"/>
      <c r="BM29" s="325"/>
      <c r="BN29" s="2"/>
      <c r="BO29" s="2"/>
      <c r="BT29" s="2"/>
      <c r="BU29" s="2"/>
      <c r="BV29" s="2"/>
    </row>
    <row r="30" ht="31.5" customHeight="1">
      <c r="A30" s="138"/>
      <c r="B30" s="139"/>
      <c r="C30" s="140"/>
      <c r="D30" s="118"/>
      <c r="E30" s="118"/>
      <c r="F30" s="118"/>
      <c r="G30" s="119"/>
      <c r="H30" s="117" t="s">
        <v>78</v>
      </c>
      <c r="I30" s="117">
        <v>5.0</v>
      </c>
      <c r="J30" s="117" t="s">
        <v>162</v>
      </c>
      <c r="K30" s="117">
        <v>0.0</v>
      </c>
      <c r="L30" s="117" t="s">
        <v>79</v>
      </c>
      <c r="M30" s="320" t="s">
        <v>94</v>
      </c>
      <c r="N30" s="122" t="s">
        <v>169</v>
      </c>
      <c r="O30" s="127">
        <v>145.0</v>
      </c>
      <c r="P30" s="219" t="s">
        <v>90</v>
      </c>
      <c r="Q30" s="321">
        <v>12.0</v>
      </c>
      <c r="R30" s="322" t="s">
        <v>91</v>
      </c>
      <c r="S30" s="323">
        <v>11220.0</v>
      </c>
      <c r="T30" s="150" t="s">
        <v>170</v>
      </c>
      <c r="U30" s="323">
        <v>11.0</v>
      </c>
      <c r="V30" s="320" t="s">
        <v>84</v>
      </c>
      <c r="W30" s="117" t="s">
        <v>85</v>
      </c>
      <c r="X30" s="117" t="s">
        <v>87</v>
      </c>
      <c r="Y30" s="117" t="s">
        <v>86</v>
      </c>
      <c r="Z30" s="324"/>
      <c r="AA30" s="335">
        <v>0.0</v>
      </c>
      <c r="AB30" s="323"/>
      <c r="AC30" s="337">
        <v>211884.85</v>
      </c>
      <c r="AD30" s="323"/>
      <c r="AE30" s="338">
        <v>105942.43</v>
      </c>
      <c r="AF30" s="329"/>
      <c r="AG30" s="330">
        <f t="shared" ref="AG30:AG37" si="11">AA30+AC30+AE30</f>
        <v>317827.28</v>
      </c>
      <c r="AH30" s="323"/>
      <c r="AI30" s="325">
        <v>105942.43</v>
      </c>
      <c r="AJ30" s="323"/>
      <c r="AK30" s="325">
        <v>105942.43</v>
      </c>
      <c r="AL30" s="323"/>
      <c r="AM30" s="325">
        <v>66420.265</v>
      </c>
      <c r="AN30" s="331"/>
      <c r="AO30" s="332">
        <f t="shared" si="2"/>
        <v>278305.125</v>
      </c>
      <c r="AP30" s="323"/>
      <c r="AQ30" s="325">
        <f t="shared" si="5"/>
        <v>66420.265</v>
      </c>
      <c r="AR30" s="323"/>
      <c r="AS30" s="325">
        <f t="shared" si="6"/>
        <v>66420.265</v>
      </c>
      <c r="AT30" s="323"/>
      <c r="AU30" s="325">
        <f t="shared" si="7"/>
        <v>66420.265</v>
      </c>
      <c r="AV30" s="331"/>
      <c r="AW30" s="332">
        <f t="shared" si="3"/>
        <v>199260.795</v>
      </c>
      <c r="AX30" s="323"/>
      <c r="AY30" s="325">
        <f t="shared" si="8"/>
        <v>66420.265</v>
      </c>
      <c r="AZ30" s="323"/>
      <c r="BA30" s="325">
        <f t="shared" si="9"/>
        <v>66420.265</v>
      </c>
      <c r="BB30" s="323"/>
      <c r="BC30" s="325">
        <f t="shared" si="10"/>
        <v>66420.265</v>
      </c>
      <c r="BD30" s="331"/>
      <c r="BE30" s="332">
        <f t="shared" si="4"/>
        <v>199260.795</v>
      </c>
      <c r="BF30" s="323"/>
      <c r="BG30" s="333">
        <v>994654.0</v>
      </c>
      <c r="BH30" s="334"/>
      <c r="BI30" s="325"/>
      <c r="BJ30" s="323"/>
      <c r="BK30" s="325"/>
      <c r="BL30" s="323"/>
      <c r="BM30" s="325"/>
      <c r="BN30" s="2"/>
      <c r="BO30" s="2"/>
      <c r="BT30" s="2"/>
      <c r="BU30" s="2"/>
      <c r="BV30" s="2"/>
    </row>
    <row r="31" ht="30.0" customHeight="1">
      <c r="A31" s="120"/>
      <c r="B31" s="120"/>
      <c r="C31" s="174"/>
      <c r="D31" s="117"/>
      <c r="E31" s="117"/>
      <c r="F31" s="117"/>
      <c r="G31" s="175"/>
      <c r="H31" s="118" t="s">
        <v>78</v>
      </c>
      <c r="I31" s="118">
        <v>5.0</v>
      </c>
      <c r="J31" s="118" t="s">
        <v>162</v>
      </c>
      <c r="K31" s="118">
        <v>0.0</v>
      </c>
      <c r="L31" s="118" t="s">
        <v>79</v>
      </c>
      <c r="M31" s="320" t="s">
        <v>97</v>
      </c>
      <c r="N31" s="117" t="s">
        <v>171</v>
      </c>
      <c r="O31" s="127">
        <v>145.0</v>
      </c>
      <c r="P31" s="219" t="s">
        <v>90</v>
      </c>
      <c r="Q31" s="321" t="s">
        <v>155</v>
      </c>
      <c r="R31" s="321" t="s">
        <v>91</v>
      </c>
      <c r="S31" s="132">
        <v>11400.0</v>
      </c>
      <c r="T31" s="157" t="s">
        <v>172</v>
      </c>
      <c r="U31" s="323">
        <v>11.0</v>
      </c>
      <c r="V31" s="320" t="s">
        <v>84</v>
      </c>
      <c r="W31" s="117" t="s">
        <v>85</v>
      </c>
      <c r="X31" s="117" t="s">
        <v>87</v>
      </c>
      <c r="Y31" s="117" t="s">
        <v>103</v>
      </c>
      <c r="Z31" s="324"/>
      <c r="AA31" s="335">
        <v>0.0</v>
      </c>
      <c r="AB31" s="323"/>
      <c r="AC31" s="337">
        <v>97178.22</v>
      </c>
      <c r="AD31" s="323"/>
      <c r="AE31" s="337">
        <v>50397.63</v>
      </c>
      <c r="AF31" s="329"/>
      <c r="AG31" s="330">
        <f t="shared" si="11"/>
        <v>147575.85</v>
      </c>
      <c r="AH31" s="323"/>
      <c r="AI31" s="325">
        <v>50397.64</v>
      </c>
      <c r="AJ31" s="323"/>
      <c r="AK31" s="325">
        <v>50397.63</v>
      </c>
      <c r="AL31" s="323"/>
      <c r="AM31" s="325">
        <v>34969.84</v>
      </c>
      <c r="AN31" s="331"/>
      <c r="AO31" s="332">
        <f t="shared" si="2"/>
        <v>135765.11</v>
      </c>
      <c r="AP31" s="323"/>
      <c r="AQ31" s="325">
        <f t="shared" si="5"/>
        <v>34969.84</v>
      </c>
      <c r="AR31" s="323"/>
      <c r="AS31" s="325">
        <f t="shared" si="6"/>
        <v>34969.84</v>
      </c>
      <c r="AT31" s="323"/>
      <c r="AU31" s="325">
        <f t="shared" si="7"/>
        <v>34969.84</v>
      </c>
      <c r="AV31" s="331"/>
      <c r="AW31" s="332">
        <f t="shared" si="3"/>
        <v>104909.52</v>
      </c>
      <c r="AX31" s="323"/>
      <c r="AY31" s="325">
        <f t="shared" si="8"/>
        <v>34969.84</v>
      </c>
      <c r="AZ31" s="323"/>
      <c r="BA31" s="325">
        <f t="shared" si="9"/>
        <v>34969.84</v>
      </c>
      <c r="BB31" s="323"/>
      <c r="BC31" s="325">
        <f t="shared" si="10"/>
        <v>34969.84</v>
      </c>
      <c r="BD31" s="331"/>
      <c r="BE31" s="332">
        <f t="shared" si="4"/>
        <v>104909.52</v>
      </c>
      <c r="BF31" s="323"/>
      <c r="BG31" s="333">
        <v>493160.0</v>
      </c>
      <c r="BH31" s="334"/>
      <c r="BI31" s="325"/>
      <c r="BJ31" s="323"/>
      <c r="BK31" s="325"/>
      <c r="BL31" s="323"/>
      <c r="BM31" s="325"/>
      <c r="BN31" s="2"/>
      <c r="BO31" s="2"/>
      <c r="BT31" s="2"/>
      <c r="BU31" s="2"/>
      <c r="BV31" s="2"/>
    </row>
    <row r="32" ht="18.0" customHeight="1">
      <c r="A32" s="120"/>
      <c r="B32" s="120"/>
      <c r="C32" s="174"/>
      <c r="D32" s="117"/>
      <c r="E32" s="117"/>
      <c r="F32" s="117"/>
      <c r="G32" s="175"/>
      <c r="H32" s="117" t="s">
        <v>78</v>
      </c>
      <c r="I32" s="117">
        <v>5.0</v>
      </c>
      <c r="J32" s="117" t="s">
        <v>162</v>
      </c>
      <c r="K32" s="117">
        <v>0.0</v>
      </c>
      <c r="L32" s="117" t="s">
        <v>79</v>
      </c>
      <c r="M32" s="320" t="s">
        <v>101</v>
      </c>
      <c r="N32" s="339" t="s">
        <v>173</v>
      </c>
      <c r="O32" s="127">
        <v>145.0</v>
      </c>
      <c r="P32" s="219" t="s">
        <v>90</v>
      </c>
      <c r="Q32" s="321">
        <v>2.0</v>
      </c>
      <c r="R32" s="321" t="s">
        <v>156</v>
      </c>
      <c r="S32" s="132">
        <v>11510.0</v>
      </c>
      <c r="T32" s="157" t="s">
        <v>174</v>
      </c>
      <c r="U32" s="323">
        <v>11.0</v>
      </c>
      <c r="V32" s="320" t="s">
        <v>84</v>
      </c>
      <c r="W32" s="117" t="s">
        <v>85</v>
      </c>
      <c r="X32" s="117" t="s">
        <v>87</v>
      </c>
      <c r="Y32" s="117" t="s">
        <v>86</v>
      </c>
      <c r="Z32" s="324"/>
      <c r="AA32" s="335">
        <v>0.0</v>
      </c>
      <c r="AB32" s="323"/>
      <c r="AC32" s="337">
        <v>0.0</v>
      </c>
      <c r="AD32" s="323"/>
      <c r="AE32" s="337">
        <v>0.0</v>
      </c>
      <c r="AF32" s="329"/>
      <c r="AG32" s="330">
        <f t="shared" si="11"/>
        <v>0</v>
      </c>
      <c r="AH32" s="323"/>
      <c r="AI32" s="325"/>
      <c r="AJ32" s="323"/>
      <c r="AK32" s="325">
        <v>0.0</v>
      </c>
      <c r="AL32" s="323"/>
      <c r="AM32" s="325"/>
      <c r="AN32" s="331"/>
      <c r="AO32" s="332">
        <f t="shared" si="2"/>
        <v>0</v>
      </c>
      <c r="AP32" s="323"/>
      <c r="AQ32" s="325"/>
      <c r="AR32" s="323"/>
      <c r="AS32" s="325"/>
      <c r="AT32" s="323"/>
      <c r="AU32" s="325"/>
      <c r="AV32" s="331"/>
      <c r="AW32" s="332">
        <f t="shared" si="3"/>
        <v>0</v>
      </c>
      <c r="AX32" s="323"/>
      <c r="AY32" s="325"/>
      <c r="AZ32" s="323"/>
      <c r="BA32" s="325"/>
      <c r="BB32" s="323"/>
      <c r="BC32" s="325">
        <v>4657112.0</v>
      </c>
      <c r="BD32" s="331"/>
      <c r="BE32" s="332">
        <f>BC32</f>
        <v>4657112</v>
      </c>
      <c r="BF32" s="323"/>
      <c r="BG32" s="333">
        <v>4657112.0</v>
      </c>
      <c r="BH32" s="334"/>
      <c r="BI32" s="325"/>
      <c r="BJ32" s="323"/>
      <c r="BK32" s="325"/>
      <c r="BL32" s="323"/>
      <c r="BM32" s="325"/>
      <c r="BN32" s="2"/>
      <c r="BO32" s="2"/>
      <c r="BT32" s="2"/>
      <c r="BU32" s="2"/>
      <c r="BV32" s="2"/>
    </row>
    <row r="33" ht="31.5" customHeight="1">
      <c r="A33" s="120"/>
      <c r="B33" s="120"/>
      <c r="C33" s="174"/>
      <c r="D33" s="117"/>
      <c r="E33" s="117"/>
      <c r="F33" s="117"/>
      <c r="G33" s="175"/>
      <c r="H33" s="118" t="s">
        <v>78</v>
      </c>
      <c r="I33" s="118">
        <v>5.0</v>
      </c>
      <c r="J33" s="118" t="s">
        <v>162</v>
      </c>
      <c r="K33" s="118">
        <v>0.0</v>
      </c>
      <c r="L33" s="118" t="s">
        <v>79</v>
      </c>
      <c r="M33" s="320" t="s">
        <v>175</v>
      </c>
      <c r="N33" s="340" t="s">
        <v>176</v>
      </c>
      <c r="O33" s="127">
        <v>145.0</v>
      </c>
      <c r="P33" s="219" t="s">
        <v>90</v>
      </c>
      <c r="Q33" s="321">
        <v>2.0</v>
      </c>
      <c r="R33" s="321" t="s">
        <v>156</v>
      </c>
      <c r="S33" s="132">
        <v>11520.0</v>
      </c>
      <c r="T33" s="143" t="s">
        <v>177</v>
      </c>
      <c r="U33" s="323">
        <v>11.0</v>
      </c>
      <c r="V33" s="320" t="s">
        <v>84</v>
      </c>
      <c r="W33" s="117" t="s">
        <v>85</v>
      </c>
      <c r="X33" s="117" t="s">
        <v>87</v>
      </c>
      <c r="Y33" s="117" t="s">
        <v>86</v>
      </c>
      <c r="Z33" s="324"/>
      <c r="AA33" s="335">
        <v>0.0</v>
      </c>
      <c r="AB33" s="323"/>
      <c r="AC33" s="337">
        <v>0.0</v>
      </c>
      <c r="AD33" s="323"/>
      <c r="AE33" s="337">
        <v>0.0</v>
      </c>
      <c r="AF33" s="329"/>
      <c r="AG33" s="330">
        <f t="shared" si="11"/>
        <v>0</v>
      </c>
      <c r="AH33" s="323"/>
      <c r="AI33" s="325"/>
      <c r="AJ33" s="323"/>
      <c r="AK33" s="325">
        <v>0.0</v>
      </c>
      <c r="AL33" s="323"/>
      <c r="AM33" s="325">
        <v>4657112.0</v>
      </c>
      <c r="AN33" s="331"/>
      <c r="AO33" s="332">
        <f t="shared" si="2"/>
        <v>4657112</v>
      </c>
      <c r="AP33" s="323"/>
      <c r="AQ33" s="325"/>
      <c r="AR33" s="323"/>
      <c r="AS33" s="325"/>
      <c r="AT33" s="323"/>
      <c r="AU33" s="325"/>
      <c r="AV33" s="331"/>
      <c r="AW33" s="332">
        <f t="shared" si="3"/>
        <v>0</v>
      </c>
      <c r="AX33" s="323"/>
      <c r="AY33" s="325"/>
      <c r="AZ33" s="323"/>
      <c r="BA33" s="325"/>
      <c r="BB33" s="323"/>
      <c r="BC33" s="325"/>
      <c r="BD33" s="331"/>
      <c r="BE33" s="332">
        <f t="shared" ref="BE33:BE47" si="12">AY33+BA33+BC33</f>
        <v>0</v>
      </c>
      <c r="BF33" s="323"/>
      <c r="BG33" s="333">
        <v>4657112.0</v>
      </c>
      <c r="BH33" s="334"/>
      <c r="BI33" s="325"/>
      <c r="BJ33" s="323"/>
      <c r="BK33" s="325"/>
      <c r="BL33" s="323"/>
      <c r="BM33" s="325"/>
      <c r="BN33" s="2"/>
      <c r="BO33" s="2"/>
      <c r="BT33" s="2"/>
      <c r="BU33" s="2"/>
      <c r="BV33" s="2"/>
    </row>
    <row r="34" ht="50.25" customHeight="1">
      <c r="A34" s="120"/>
      <c r="B34" s="120"/>
      <c r="C34" s="174"/>
      <c r="D34" s="117"/>
      <c r="E34" s="117"/>
      <c r="F34" s="117"/>
      <c r="G34" s="175"/>
      <c r="H34" s="117" t="s">
        <v>78</v>
      </c>
      <c r="I34" s="117">
        <v>5.0</v>
      </c>
      <c r="J34" s="117" t="s">
        <v>162</v>
      </c>
      <c r="K34" s="117">
        <v>0.0</v>
      </c>
      <c r="L34" s="117" t="s">
        <v>79</v>
      </c>
      <c r="M34" s="320" t="s">
        <v>178</v>
      </c>
      <c r="N34" s="340" t="s">
        <v>179</v>
      </c>
      <c r="O34" s="127">
        <v>145.0</v>
      </c>
      <c r="P34" s="219" t="s">
        <v>90</v>
      </c>
      <c r="Q34" s="321">
        <v>1.0</v>
      </c>
      <c r="R34" s="321" t="s">
        <v>156</v>
      </c>
      <c r="S34" s="132">
        <v>11530.0</v>
      </c>
      <c r="T34" s="143" t="s">
        <v>180</v>
      </c>
      <c r="U34" s="323">
        <v>11.0</v>
      </c>
      <c r="V34" s="320" t="s">
        <v>84</v>
      </c>
      <c r="W34" s="117" t="s">
        <v>85</v>
      </c>
      <c r="X34" s="117" t="s">
        <v>87</v>
      </c>
      <c r="Y34" s="117" t="s">
        <v>103</v>
      </c>
      <c r="Z34" s="324"/>
      <c r="AA34" s="335">
        <v>0.0</v>
      </c>
      <c r="AB34" s="323"/>
      <c r="AC34" s="337">
        <v>0.0</v>
      </c>
      <c r="AD34" s="323"/>
      <c r="AE34" s="337">
        <v>0.0</v>
      </c>
      <c r="AF34" s="329"/>
      <c r="AG34" s="330">
        <f t="shared" si="11"/>
        <v>0</v>
      </c>
      <c r="AH34" s="323"/>
      <c r="AI34" s="325"/>
      <c r="AJ34" s="323"/>
      <c r="AK34" s="325">
        <v>0.0</v>
      </c>
      <c r="AL34" s="323"/>
      <c r="AM34" s="325"/>
      <c r="AN34" s="331"/>
      <c r="AO34" s="332">
        <f t="shared" si="2"/>
        <v>0</v>
      </c>
      <c r="AP34" s="323"/>
      <c r="AQ34" s="325"/>
      <c r="AR34" s="323"/>
      <c r="AS34" s="325"/>
      <c r="AT34" s="323"/>
      <c r="AU34" s="325"/>
      <c r="AV34" s="331"/>
      <c r="AW34" s="332">
        <f t="shared" si="3"/>
        <v>0</v>
      </c>
      <c r="AX34" s="323"/>
      <c r="AY34" s="325"/>
      <c r="AZ34" s="323"/>
      <c r="BA34" s="325"/>
      <c r="BB34" s="323"/>
      <c r="BC34" s="325">
        <v>81607.0</v>
      </c>
      <c r="BD34" s="331"/>
      <c r="BE34" s="332">
        <f t="shared" si="12"/>
        <v>81607</v>
      </c>
      <c r="BF34" s="323"/>
      <c r="BG34" s="333">
        <f t="shared" ref="BG34:BG35" si="13">BE34+AW34+AO34</f>
        <v>81607</v>
      </c>
      <c r="BH34" s="334"/>
      <c r="BI34" s="325"/>
      <c r="BJ34" s="323"/>
      <c r="BK34" s="325"/>
      <c r="BL34" s="323"/>
      <c r="BM34" s="325"/>
      <c r="BN34" s="2"/>
      <c r="BO34" s="2"/>
      <c r="BT34" s="2"/>
      <c r="BU34" s="2"/>
      <c r="BV34" s="2"/>
    </row>
    <row r="35" ht="28.5" customHeight="1">
      <c r="A35" s="120"/>
      <c r="B35" s="120"/>
      <c r="C35" s="174"/>
      <c r="D35" s="117"/>
      <c r="E35" s="117"/>
      <c r="F35" s="117"/>
      <c r="G35" s="175"/>
      <c r="H35" s="118" t="s">
        <v>78</v>
      </c>
      <c r="I35" s="118">
        <v>5.0</v>
      </c>
      <c r="J35" s="118" t="s">
        <v>162</v>
      </c>
      <c r="K35" s="118">
        <v>0.0</v>
      </c>
      <c r="L35" s="118" t="s">
        <v>79</v>
      </c>
      <c r="M35" s="320" t="s">
        <v>181</v>
      </c>
      <c r="N35" s="339" t="s">
        <v>182</v>
      </c>
      <c r="O35" s="127">
        <v>145.0</v>
      </c>
      <c r="P35" s="219" t="s">
        <v>90</v>
      </c>
      <c r="Q35" s="321">
        <v>1.0</v>
      </c>
      <c r="R35" s="321" t="s">
        <v>156</v>
      </c>
      <c r="S35" s="132">
        <v>11550.0</v>
      </c>
      <c r="T35" s="143" t="s">
        <v>183</v>
      </c>
      <c r="U35" s="323">
        <v>11.0</v>
      </c>
      <c r="V35" s="320" t="s">
        <v>84</v>
      </c>
      <c r="W35" s="117" t="s">
        <v>85</v>
      </c>
      <c r="X35" s="117" t="s">
        <v>87</v>
      </c>
      <c r="Y35" s="117" t="s">
        <v>103</v>
      </c>
      <c r="Z35" s="324"/>
      <c r="AA35" s="335">
        <v>0.0</v>
      </c>
      <c r="AB35" s="323"/>
      <c r="AC35" s="337"/>
      <c r="AD35" s="323"/>
      <c r="AE35" s="337">
        <v>0.0</v>
      </c>
      <c r="AF35" s="329"/>
      <c r="AG35" s="330">
        <f t="shared" si="11"/>
        <v>0</v>
      </c>
      <c r="AH35" s="323"/>
      <c r="AI35" s="325"/>
      <c r="AJ35" s="323"/>
      <c r="AK35" s="325">
        <v>0.0</v>
      </c>
      <c r="AL35" s="323"/>
      <c r="AM35" s="325">
        <v>81607.0</v>
      </c>
      <c r="AN35" s="331"/>
      <c r="AO35" s="332">
        <f t="shared" si="2"/>
        <v>81607</v>
      </c>
      <c r="AP35" s="323"/>
      <c r="AQ35" s="325"/>
      <c r="AR35" s="323"/>
      <c r="AS35" s="325"/>
      <c r="AT35" s="323"/>
      <c r="AU35" s="325"/>
      <c r="AV35" s="331"/>
      <c r="AW35" s="332">
        <f t="shared" si="3"/>
        <v>0</v>
      </c>
      <c r="AX35" s="323"/>
      <c r="AY35" s="325"/>
      <c r="AZ35" s="323"/>
      <c r="BA35" s="325"/>
      <c r="BB35" s="323"/>
      <c r="BC35" s="325"/>
      <c r="BD35" s="331"/>
      <c r="BE35" s="332">
        <f t="shared" si="12"/>
        <v>0</v>
      </c>
      <c r="BF35" s="323"/>
      <c r="BG35" s="333">
        <f t="shared" si="13"/>
        <v>81607</v>
      </c>
      <c r="BH35" s="334"/>
      <c r="BI35" s="325"/>
      <c r="BJ35" s="323"/>
      <c r="BK35" s="325"/>
      <c r="BL35" s="323"/>
      <c r="BM35" s="325"/>
      <c r="BN35" s="2"/>
      <c r="BO35" s="2"/>
      <c r="BT35" s="2"/>
      <c r="BU35" s="2"/>
      <c r="BV35" s="2"/>
    </row>
    <row r="36" ht="24.75" customHeight="1">
      <c r="A36" s="120"/>
      <c r="B36" s="120"/>
      <c r="C36" s="174"/>
      <c r="D36" s="117"/>
      <c r="E36" s="117"/>
      <c r="F36" s="117"/>
      <c r="G36" s="175"/>
      <c r="H36" s="117" t="s">
        <v>78</v>
      </c>
      <c r="I36" s="117">
        <v>5.0</v>
      </c>
      <c r="J36" s="117" t="s">
        <v>162</v>
      </c>
      <c r="K36" s="117">
        <v>0.0</v>
      </c>
      <c r="L36" s="117" t="s">
        <v>79</v>
      </c>
      <c r="M36" s="320" t="s">
        <v>184</v>
      </c>
      <c r="N36" s="339" t="s">
        <v>185</v>
      </c>
      <c r="O36" s="127">
        <v>145.0</v>
      </c>
      <c r="P36" s="219" t="s">
        <v>90</v>
      </c>
      <c r="Q36" s="321" t="s">
        <v>155</v>
      </c>
      <c r="R36" s="321" t="s">
        <v>91</v>
      </c>
      <c r="S36" s="132">
        <v>11600.0</v>
      </c>
      <c r="T36" s="143" t="s">
        <v>186</v>
      </c>
      <c r="U36" s="323">
        <v>11.0</v>
      </c>
      <c r="V36" s="320" t="s">
        <v>84</v>
      </c>
      <c r="W36" s="117" t="s">
        <v>85</v>
      </c>
      <c r="X36" s="117" t="s">
        <v>87</v>
      </c>
      <c r="Y36" s="117" t="s">
        <v>187</v>
      </c>
      <c r="Z36" s="324"/>
      <c r="AA36" s="335">
        <v>0.0</v>
      </c>
      <c r="AB36" s="323"/>
      <c r="AC36" s="337">
        <v>649118.26</v>
      </c>
      <c r="AD36" s="323"/>
      <c r="AE36" s="337">
        <v>85869.05</v>
      </c>
      <c r="AF36" s="329"/>
      <c r="AG36" s="330">
        <f t="shared" si="11"/>
        <v>734987.31</v>
      </c>
      <c r="AH36" s="323"/>
      <c r="AI36" s="325">
        <v>217549.66</v>
      </c>
      <c r="AJ36" s="323"/>
      <c r="AK36" s="325">
        <v>242269.83</v>
      </c>
      <c r="AL36" s="323"/>
      <c r="AM36" s="325">
        <v>500536.6</v>
      </c>
      <c r="AN36" s="331"/>
      <c r="AO36" s="332">
        <f>AK36+AI36+AM36</f>
        <v>960356.09</v>
      </c>
      <c r="AP36" s="323"/>
      <c r="AQ36" s="325">
        <f t="shared" ref="AQ36:AQ40" si="14">AM36</f>
        <v>500536.6</v>
      </c>
      <c r="AR36" s="323"/>
      <c r="AS36" s="325">
        <f t="shared" ref="AS36:AS41" si="15">AQ36</f>
        <v>500536.6</v>
      </c>
      <c r="AT36" s="323"/>
      <c r="AU36" s="325">
        <f t="shared" ref="AU36:AU41" si="16">AS36</f>
        <v>500536.6</v>
      </c>
      <c r="AV36" s="331"/>
      <c r="AW36" s="332">
        <f t="shared" si="3"/>
        <v>1501609.8</v>
      </c>
      <c r="AX36" s="323"/>
      <c r="AY36" s="325">
        <f t="shared" ref="AY36:AY40" si="17">AU36</f>
        <v>500536.6</v>
      </c>
      <c r="AZ36" s="323"/>
      <c r="BA36" s="325">
        <f t="shared" ref="BA36:BA41" si="18">AY36</f>
        <v>500536.6</v>
      </c>
      <c r="BB36" s="323"/>
      <c r="BC36" s="325">
        <f t="shared" ref="BC36:BC40" si="19">BA36</f>
        <v>500536.6</v>
      </c>
      <c r="BD36" s="331"/>
      <c r="BE36" s="332">
        <f t="shared" si="12"/>
        <v>1501609.8</v>
      </c>
      <c r="BF36" s="323"/>
      <c r="BG36" s="333">
        <v>4698563.0</v>
      </c>
      <c r="BH36" s="334"/>
      <c r="BI36" s="325"/>
      <c r="BJ36" s="323"/>
      <c r="BK36" s="325"/>
      <c r="BL36" s="323"/>
      <c r="BM36" s="325"/>
      <c r="BN36" s="2"/>
      <c r="BO36" s="2"/>
      <c r="BT36" s="2"/>
      <c r="BU36" s="2"/>
      <c r="BV36" s="2"/>
    </row>
    <row r="37" ht="52.5" customHeight="1">
      <c r="A37" s="120"/>
      <c r="B37" s="120"/>
      <c r="C37" s="174"/>
      <c r="D37" s="117"/>
      <c r="E37" s="117"/>
      <c r="F37" s="117"/>
      <c r="G37" s="175"/>
      <c r="H37" s="118" t="s">
        <v>78</v>
      </c>
      <c r="I37" s="118">
        <v>5.0</v>
      </c>
      <c r="J37" s="118" t="s">
        <v>162</v>
      </c>
      <c r="K37" s="118">
        <v>0.0</v>
      </c>
      <c r="L37" s="118" t="s">
        <v>79</v>
      </c>
      <c r="M37" s="320" t="s">
        <v>188</v>
      </c>
      <c r="N37" s="340" t="s">
        <v>189</v>
      </c>
      <c r="O37" s="127">
        <v>145.0</v>
      </c>
      <c r="P37" s="219" t="s">
        <v>90</v>
      </c>
      <c r="Q37" s="321">
        <v>12.0</v>
      </c>
      <c r="R37" s="321" t="s">
        <v>91</v>
      </c>
      <c r="S37" s="132">
        <v>11710.0</v>
      </c>
      <c r="T37" s="150" t="s">
        <v>190</v>
      </c>
      <c r="U37" s="323">
        <v>11.0</v>
      </c>
      <c r="V37" s="320" t="s">
        <v>84</v>
      </c>
      <c r="W37" s="117" t="s">
        <v>85</v>
      </c>
      <c r="X37" s="117" t="s">
        <v>87</v>
      </c>
      <c r="Y37" s="117" t="s">
        <v>191</v>
      </c>
      <c r="Z37" s="324"/>
      <c r="AA37" s="335">
        <v>0.0</v>
      </c>
      <c r="AB37" s="323"/>
      <c r="AC37" s="337">
        <v>0.0</v>
      </c>
      <c r="AD37" s="323"/>
      <c r="AE37" s="337">
        <v>0.0</v>
      </c>
      <c r="AF37" s="329"/>
      <c r="AG37" s="330">
        <f t="shared" si="11"/>
        <v>0</v>
      </c>
      <c r="AH37" s="323"/>
      <c r="AI37" s="325">
        <v>0.0</v>
      </c>
      <c r="AJ37" s="323"/>
      <c r="AK37" s="325">
        <v>0.0</v>
      </c>
      <c r="AL37" s="323"/>
      <c r="AM37" s="325">
        <f t="shared" ref="AM37:AM38" si="20">BG37/7</f>
        <v>1080411.571</v>
      </c>
      <c r="AN37" s="331"/>
      <c r="AO37" s="332">
        <f t="shared" ref="AO37:AO47" si="21">AI37+AK37+AM37</f>
        <v>1080411.571</v>
      </c>
      <c r="AP37" s="323"/>
      <c r="AQ37" s="325">
        <f t="shared" si="14"/>
        <v>1080411.571</v>
      </c>
      <c r="AR37" s="323"/>
      <c r="AS37" s="325">
        <f t="shared" si="15"/>
        <v>1080411.571</v>
      </c>
      <c r="AT37" s="323"/>
      <c r="AU37" s="325">
        <f t="shared" si="16"/>
        <v>1080411.571</v>
      </c>
      <c r="AV37" s="331"/>
      <c r="AW37" s="332">
        <f t="shared" si="3"/>
        <v>3241234.714</v>
      </c>
      <c r="AX37" s="323"/>
      <c r="AY37" s="325">
        <f t="shared" si="17"/>
        <v>1080411.571</v>
      </c>
      <c r="AZ37" s="323"/>
      <c r="BA37" s="325">
        <f t="shared" si="18"/>
        <v>1080411.571</v>
      </c>
      <c r="BB37" s="323"/>
      <c r="BC37" s="325">
        <f t="shared" si="19"/>
        <v>1080411.571</v>
      </c>
      <c r="BD37" s="331"/>
      <c r="BE37" s="332">
        <f t="shared" si="12"/>
        <v>3241234.714</v>
      </c>
      <c r="BF37" s="323"/>
      <c r="BG37" s="333">
        <v>7562881.0</v>
      </c>
      <c r="BH37" s="334"/>
      <c r="BI37" s="325"/>
      <c r="BJ37" s="323"/>
      <c r="BK37" s="325"/>
      <c r="BL37" s="323"/>
      <c r="BM37" s="325"/>
      <c r="BN37" s="2"/>
      <c r="BO37" s="2"/>
      <c r="BP37" s="2"/>
      <c r="BQ37" s="2"/>
      <c r="BR37" s="2"/>
      <c r="BS37" s="2"/>
      <c r="BT37" s="2"/>
      <c r="BU37" s="2"/>
      <c r="BV37" s="2"/>
    </row>
    <row r="38" ht="39.0" customHeight="1">
      <c r="A38" s="120"/>
      <c r="B38" s="120"/>
      <c r="C38" s="174"/>
      <c r="D38" s="117"/>
      <c r="E38" s="117"/>
      <c r="F38" s="117"/>
      <c r="G38" s="175"/>
      <c r="H38" s="117" t="s">
        <v>78</v>
      </c>
      <c r="I38" s="117">
        <v>5.0</v>
      </c>
      <c r="J38" s="117" t="s">
        <v>162</v>
      </c>
      <c r="K38" s="117">
        <v>0.0</v>
      </c>
      <c r="L38" s="117" t="s">
        <v>79</v>
      </c>
      <c r="M38" s="320" t="s">
        <v>192</v>
      </c>
      <c r="N38" s="339" t="s">
        <v>193</v>
      </c>
      <c r="O38" s="127">
        <v>145.0</v>
      </c>
      <c r="P38" s="219" t="s">
        <v>90</v>
      </c>
      <c r="Q38" s="321">
        <v>12.0</v>
      </c>
      <c r="R38" s="321" t="s">
        <v>91</v>
      </c>
      <c r="S38" s="132">
        <v>11720.0</v>
      </c>
      <c r="T38" s="143" t="s">
        <v>194</v>
      </c>
      <c r="U38" s="323">
        <v>11.0</v>
      </c>
      <c r="V38" s="320" t="s">
        <v>84</v>
      </c>
      <c r="W38" s="117" t="s">
        <v>85</v>
      </c>
      <c r="X38" s="117" t="s">
        <v>87</v>
      </c>
      <c r="Y38" s="117" t="s">
        <v>195</v>
      </c>
      <c r="Z38" s="324"/>
      <c r="AA38" s="335">
        <v>0.0</v>
      </c>
      <c r="AB38" s="323"/>
      <c r="AC38" s="337">
        <v>0.0</v>
      </c>
      <c r="AD38" s="323"/>
      <c r="AE38" s="337">
        <v>0.0</v>
      </c>
      <c r="AF38" s="329"/>
      <c r="AG38" s="330">
        <f>AC38+AE38</f>
        <v>0</v>
      </c>
      <c r="AH38" s="323"/>
      <c r="AI38" s="325"/>
      <c r="AJ38" s="323"/>
      <c r="AK38" s="325">
        <v>0.0</v>
      </c>
      <c r="AL38" s="323"/>
      <c r="AM38" s="325">
        <f t="shared" si="20"/>
        <v>1467600.286</v>
      </c>
      <c r="AN38" s="331"/>
      <c r="AO38" s="332">
        <f t="shared" si="21"/>
        <v>1467600.286</v>
      </c>
      <c r="AP38" s="323"/>
      <c r="AQ38" s="325">
        <f t="shared" si="14"/>
        <v>1467600.286</v>
      </c>
      <c r="AR38" s="323"/>
      <c r="AS38" s="325">
        <f t="shared" si="15"/>
        <v>1467600.286</v>
      </c>
      <c r="AT38" s="323"/>
      <c r="AU38" s="325">
        <f t="shared" si="16"/>
        <v>1467600.286</v>
      </c>
      <c r="AV38" s="331"/>
      <c r="AW38" s="332">
        <f t="shared" si="3"/>
        <v>4402800.857</v>
      </c>
      <c r="AX38" s="323"/>
      <c r="AY38" s="325">
        <f t="shared" si="17"/>
        <v>1467600.286</v>
      </c>
      <c r="AZ38" s="323"/>
      <c r="BA38" s="325">
        <f t="shared" si="18"/>
        <v>1467600.286</v>
      </c>
      <c r="BB38" s="323"/>
      <c r="BC38" s="325">
        <f t="shared" si="19"/>
        <v>1467600.286</v>
      </c>
      <c r="BD38" s="331"/>
      <c r="BE38" s="332">
        <f t="shared" si="12"/>
        <v>4402800.857</v>
      </c>
      <c r="BF38" s="323"/>
      <c r="BG38" s="333">
        <v>1.0273202E7</v>
      </c>
      <c r="BH38" s="334"/>
      <c r="BI38" s="325"/>
      <c r="BJ38" s="323"/>
      <c r="BK38" s="325"/>
      <c r="BL38" s="323"/>
      <c r="BM38" s="325"/>
      <c r="BN38" s="2"/>
      <c r="BO38" s="2"/>
      <c r="BP38" s="2"/>
      <c r="BQ38" s="2"/>
      <c r="BR38" s="2"/>
      <c r="BS38" s="2"/>
      <c r="BT38" s="2"/>
      <c r="BU38" s="2"/>
      <c r="BV38" s="2"/>
    </row>
    <row r="39" ht="30.75" customHeight="1">
      <c r="A39" s="120"/>
      <c r="B39" s="120"/>
      <c r="C39" s="174"/>
      <c r="D39" s="117"/>
      <c r="E39" s="117"/>
      <c r="F39" s="117"/>
      <c r="G39" s="175"/>
      <c r="H39" s="118" t="s">
        <v>78</v>
      </c>
      <c r="I39" s="118">
        <v>5.0</v>
      </c>
      <c r="J39" s="118" t="s">
        <v>162</v>
      </c>
      <c r="K39" s="118">
        <v>0.0</v>
      </c>
      <c r="L39" s="118" t="s">
        <v>79</v>
      </c>
      <c r="M39" s="320" t="s">
        <v>196</v>
      </c>
      <c r="N39" s="340" t="s">
        <v>197</v>
      </c>
      <c r="O39" s="127">
        <v>145.0</v>
      </c>
      <c r="P39" s="219" t="s">
        <v>90</v>
      </c>
      <c r="Q39" s="321">
        <v>12.0</v>
      </c>
      <c r="R39" s="321" t="s">
        <v>91</v>
      </c>
      <c r="S39" s="132">
        <v>11750.0</v>
      </c>
      <c r="T39" s="143" t="s">
        <v>198</v>
      </c>
      <c r="U39" s="323">
        <v>11.0</v>
      </c>
      <c r="V39" s="320" t="s">
        <v>84</v>
      </c>
      <c r="W39" s="117" t="s">
        <v>85</v>
      </c>
      <c r="X39" s="117" t="s">
        <v>87</v>
      </c>
      <c r="Y39" s="117" t="s">
        <v>195</v>
      </c>
      <c r="Z39" s="324"/>
      <c r="AA39" s="335">
        <v>0.0</v>
      </c>
      <c r="AB39" s="323"/>
      <c r="AC39" s="337">
        <v>2532.92</v>
      </c>
      <c r="AD39" s="323"/>
      <c r="AE39" s="337">
        <v>105613.82</v>
      </c>
      <c r="AF39" s="329"/>
      <c r="AG39" s="330">
        <f t="shared" ref="AG39:AG53" si="22">AA39+AC39+AE39</f>
        <v>108146.74</v>
      </c>
      <c r="AH39" s="323"/>
      <c r="AI39" s="325">
        <v>103080.89</v>
      </c>
      <c r="AJ39" s="323"/>
      <c r="AK39" s="325">
        <v>101901.9</v>
      </c>
      <c r="AL39" s="323"/>
      <c r="AM39" s="325">
        <v>227578.5</v>
      </c>
      <c r="AN39" s="331"/>
      <c r="AO39" s="332">
        <f t="shared" si="21"/>
        <v>432561.29</v>
      </c>
      <c r="AP39" s="323"/>
      <c r="AQ39" s="325">
        <f t="shared" si="14"/>
        <v>227578.5</v>
      </c>
      <c r="AR39" s="323"/>
      <c r="AS39" s="325">
        <f t="shared" si="15"/>
        <v>227578.5</v>
      </c>
      <c r="AT39" s="323"/>
      <c r="AU39" s="325">
        <f t="shared" si="16"/>
        <v>227578.5</v>
      </c>
      <c r="AV39" s="331"/>
      <c r="AW39" s="332">
        <f t="shared" si="3"/>
        <v>682735.5</v>
      </c>
      <c r="AX39" s="323"/>
      <c r="AY39" s="325">
        <f t="shared" si="17"/>
        <v>227578.5</v>
      </c>
      <c r="AZ39" s="323"/>
      <c r="BA39" s="325">
        <f t="shared" si="18"/>
        <v>227578.5</v>
      </c>
      <c r="BB39" s="323"/>
      <c r="BC39" s="325">
        <f t="shared" si="19"/>
        <v>227578.5</v>
      </c>
      <c r="BD39" s="331"/>
      <c r="BE39" s="332">
        <f t="shared" si="12"/>
        <v>682735.5</v>
      </c>
      <c r="BF39" s="323"/>
      <c r="BG39" s="333">
        <v>1906179.0</v>
      </c>
      <c r="BH39" s="334"/>
      <c r="BI39" s="325"/>
      <c r="BJ39" s="341"/>
      <c r="BK39" s="325"/>
      <c r="BL39" s="323"/>
      <c r="BM39" s="325"/>
      <c r="BN39" s="2"/>
      <c r="BO39" s="2"/>
      <c r="BP39" s="2"/>
      <c r="BQ39" s="2"/>
      <c r="BR39" s="2"/>
      <c r="BS39" s="2"/>
      <c r="BT39" s="2"/>
      <c r="BU39" s="2"/>
      <c r="BV39" s="2"/>
    </row>
    <row r="40" ht="31.5" customHeight="1">
      <c r="A40" s="120"/>
      <c r="B40" s="120"/>
      <c r="C40" s="174"/>
      <c r="D40" s="117"/>
      <c r="E40" s="117"/>
      <c r="F40" s="117"/>
      <c r="G40" s="175"/>
      <c r="H40" s="118" t="s">
        <v>78</v>
      </c>
      <c r="I40" s="118">
        <v>5.0</v>
      </c>
      <c r="J40" s="118" t="s">
        <v>162</v>
      </c>
      <c r="K40" s="118">
        <v>0.0</v>
      </c>
      <c r="L40" s="118" t="s">
        <v>79</v>
      </c>
      <c r="M40" s="320" t="s">
        <v>199</v>
      </c>
      <c r="N40" s="215" t="s">
        <v>166</v>
      </c>
      <c r="O40" s="127">
        <v>145.0</v>
      </c>
      <c r="P40" s="219" t="s">
        <v>90</v>
      </c>
      <c r="Q40" s="321">
        <v>12.0</v>
      </c>
      <c r="R40" s="321" t="s">
        <v>91</v>
      </c>
      <c r="S40" s="132">
        <v>12100.0</v>
      </c>
      <c r="T40" s="143" t="s">
        <v>167</v>
      </c>
      <c r="U40" s="323">
        <v>11.0</v>
      </c>
      <c r="V40" s="320" t="s">
        <v>84</v>
      </c>
      <c r="W40" s="117" t="s">
        <v>85</v>
      </c>
      <c r="X40" s="117" t="s">
        <v>87</v>
      </c>
      <c r="Y40" s="117" t="s">
        <v>92</v>
      </c>
      <c r="Z40" s="324"/>
      <c r="AA40" s="335">
        <v>0.0</v>
      </c>
      <c r="AB40" s="323"/>
      <c r="AC40" s="337">
        <v>0.0</v>
      </c>
      <c r="AD40" s="323"/>
      <c r="AE40" s="337">
        <v>1.182463887E7</v>
      </c>
      <c r="AF40" s="329"/>
      <c r="AG40" s="330">
        <f t="shared" si="22"/>
        <v>11824638.87</v>
      </c>
      <c r="AH40" s="323"/>
      <c r="AI40" s="325">
        <v>1.796815237E7</v>
      </c>
      <c r="AJ40" s="323"/>
      <c r="AK40" s="325">
        <v>2.247485024E7</v>
      </c>
      <c r="AL40" s="323"/>
      <c r="AM40" s="325">
        <v>1.042694836E7</v>
      </c>
      <c r="AN40" s="331"/>
      <c r="AO40" s="332">
        <f t="shared" si="21"/>
        <v>50869950.97</v>
      </c>
      <c r="AP40" s="323"/>
      <c r="AQ40" s="325">
        <f t="shared" si="14"/>
        <v>10426948.36</v>
      </c>
      <c r="AR40" s="323"/>
      <c r="AS40" s="325">
        <f t="shared" si="15"/>
        <v>10426948.36</v>
      </c>
      <c r="AT40" s="323"/>
      <c r="AU40" s="325">
        <f t="shared" si="16"/>
        <v>10426948.36</v>
      </c>
      <c r="AV40" s="331"/>
      <c r="AW40" s="332">
        <f t="shared" si="3"/>
        <v>31280845.08</v>
      </c>
      <c r="AX40" s="323"/>
      <c r="AY40" s="325">
        <f t="shared" si="17"/>
        <v>10426948.36</v>
      </c>
      <c r="AZ40" s="323"/>
      <c r="BA40" s="325">
        <f t="shared" si="18"/>
        <v>10426948.36</v>
      </c>
      <c r="BB40" s="323"/>
      <c r="BC40" s="325">
        <f t="shared" si="19"/>
        <v>10426948.36</v>
      </c>
      <c r="BD40" s="331"/>
      <c r="BE40" s="332">
        <f t="shared" si="12"/>
        <v>31280845.08</v>
      </c>
      <c r="BF40" s="323"/>
      <c r="BG40" s="333">
        <v>1.2525628E8</v>
      </c>
      <c r="BH40" s="334"/>
      <c r="BI40" s="325"/>
      <c r="BJ40" s="323"/>
      <c r="BK40" s="325"/>
      <c r="BL40" s="323"/>
      <c r="BM40" s="325"/>
      <c r="BN40" s="2"/>
      <c r="BO40" s="2"/>
      <c r="BP40" s="2"/>
      <c r="BQ40" s="2"/>
      <c r="BR40" s="2"/>
      <c r="BS40" s="2"/>
      <c r="BT40" s="2"/>
      <c r="BU40" s="2"/>
      <c r="BV40" s="2"/>
    </row>
    <row r="41" ht="31.5" customHeight="1">
      <c r="A41" s="120"/>
      <c r="B41" s="120"/>
      <c r="C41" s="174"/>
      <c r="D41" s="117"/>
      <c r="E41" s="117"/>
      <c r="F41" s="117"/>
      <c r="G41" s="175"/>
      <c r="H41" s="118" t="s">
        <v>78</v>
      </c>
      <c r="I41" s="118">
        <v>5.0</v>
      </c>
      <c r="J41" s="118" t="s">
        <v>162</v>
      </c>
      <c r="K41" s="118">
        <v>0.0</v>
      </c>
      <c r="L41" s="118" t="s">
        <v>79</v>
      </c>
      <c r="M41" s="320" t="s">
        <v>200</v>
      </c>
      <c r="N41" s="122" t="s">
        <v>169</v>
      </c>
      <c r="O41" s="127">
        <v>145.0</v>
      </c>
      <c r="P41" s="219" t="s">
        <v>90</v>
      </c>
      <c r="Q41" s="321">
        <v>12.0</v>
      </c>
      <c r="R41" s="321" t="s">
        <v>91</v>
      </c>
      <c r="S41" s="132">
        <v>12200.0</v>
      </c>
      <c r="T41" s="157" t="s">
        <v>201</v>
      </c>
      <c r="U41" s="323">
        <v>11.0</v>
      </c>
      <c r="V41" s="320" t="s">
        <v>84</v>
      </c>
      <c r="W41" s="117" t="s">
        <v>85</v>
      </c>
      <c r="X41" s="117" t="s">
        <v>87</v>
      </c>
      <c r="Y41" s="117" t="s">
        <v>92</v>
      </c>
      <c r="Z41" s="324"/>
      <c r="AA41" s="335">
        <v>0.0</v>
      </c>
      <c r="AB41" s="323"/>
      <c r="AC41" s="337">
        <v>1638155.06</v>
      </c>
      <c r="AD41" s="323"/>
      <c r="AE41" s="337">
        <v>860725.54</v>
      </c>
      <c r="AF41" s="329"/>
      <c r="AG41" s="330">
        <f t="shared" si="22"/>
        <v>2498880.6</v>
      </c>
      <c r="AH41" s="323"/>
      <c r="AI41" s="325">
        <v>833860.4</v>
      </c>
      <c r="AJ41" s="323"/>
      <c r="AK41" s="325">
        <v>0.0</v>
      </c>
      <c r="AL41" s="323"/>
      <c r="AM41" s="325">
        <f>AK41</f>
        <v>0</v>
      </c>
      <c r="AN41" s="331"/>
      <c r="AO41" s="332">
        <f t="shared" si="21"/>
        <v>833860.4</v>
      </c>
      <c r="AP41" s="323"/>
      <c r="AQ41" s="325"/>
      <c r="AR41" s="323"/>
      <c r="AS41" s="325" t="str">
        <f t="shared" si="15"/>
        <v/>
      </c>
      <c r="AT41" s="323"/>
      <c r="AU41" s="325" t="str">
        <f t="shared" si="16"/>
        <v/>
      </c>
      <c r="AV41" s="331"/>
      <c r="AW41" s="332">
        <f t="shared" si="3"/>
        <v>0</v>
      </c>
      <c r="AX41" s="323"/>
      <c r="AY41" s="325"/>
      <c r="AZ41" s="323"/>
      <c r="BA41" s="325" t="str">
        <f t="shared" si="18"/>
        <v/>
      </c>
      <c r="BB41" s="323"/>
      <c r="BC41" s="325"/>
      <c r="BD41" s="331"/>
      <c r="BE41" s="332">
        <f t="shared" si="12"/>
        <v>0</v>
      </c>
      <c r="BF41" s="323"/>
      <c r="BG41" s="333">
        <v>3332741.0</v>
      </c>
      <c r="BH41" s="334"/>
      <c r="BI41" s="325"/>
      <c r="BJ41" s="323"/>
      <c r="BK41" s="325"/>
      <c r="BL41" s="323"/>
      <c r="BM41" s="325"/>
      <c r="BN41" s="2"/>
      <c r="BO41" s="2"/>
      <c r="BP41" s="2"/>
      <c r="BQ41" s="2"/>
      <c r="BR41" s="2"/>
      <c r="BS41" s="2"/>
      <c r="BT41" s="2"/>
      <c r="BU41" s="2"/>
      <c r="BV41" s="2"/>
    </row>
    <row r="42" ht="31.5" customHeight="1">
      <c r="A42" s="120"/>
      <c r="B42" s="120"/>
      <c r="C42" s="174"/>
      <c r="D42" s="117"/>
      <c r="E42" s="117"/>
      <c r="F42" s="117"/>
      <c r="G42" s="175"/>
      <c r="H42" s="118" t="s">
        <v>78</v>
      </c>
      <c r="I42" s="118">
        <v>5.0</v>
      </c>
      <c r="J42" s="118" t="s">
        <v>162</v>
      </c>
      <c r="K42" s="118">
        <v>0.0</v>
      </c>
      <c r="L42" s="118" t="s">
        <v>79</v>
      </c>
      <c r="M42" s="320" t="s">
        <v>202</v>
      </c>
      <c r="N42" s="117" t="s">
        <v>171</v>
      </c>
      <c r="O42" s="127">
        <v>145.0</v>
      </c>
      <c r="P42" s="219" t="s">
        <v>90</v>
      </c>
      <c r="Q42" s="321">
        <v>1.0</v>
      </c>
      <c r="R42" s="321" t="s">
        <v>156</v>
      </c>
      <c r="S42" s="132">
        <v>12410.0</v>
      </c>
      <c r="T42" s="143" t="s">
        <v>174</v>
      </c>
      <c r="U42" s="323">
        <v>11.0</v>
      </c>
      <c r="V42" s="320" t="s">
        <v>84</v>
      </c>
      <c r="W42" s="117" t="s">
        <v>85</v>
      </c>
      <c r="X42" s="117" t="s">
        <v>87</v>
      </c>
      <c r="Y42" s="117" t="s">
        <v>203</v>
      </c>
      <c r="Z42" s="324"/>
      <c r="AA42" s="335">
        <v>0.0</v>
      </c>
      <c r="AB42" s="323"/>
      <c r="AC42" s="337">
        <v>0.0</v>
      </c>
      <c r="AD42" s="323"/>
      <c r="AE42" s="337">
        <v>0.0</v>
      </c>
      <c r="AF42" s="329"/>
      <c r="AG42" s="330">
        <f t="shared" si="22"/>
        <v>0</v>
      </c>
      <c r="AH42" s="323"/>
      <c r="AI42" s="325">
        <v>0.0</v>
      </c>
      <c r="AJ42" s="323"/>
      <c r="AK42" s="325">
        <v>0.0</v>
      </c>
      <c r="AL42" s="323"/>
      <c r="AM42" s="325"/>
      <c r="AN42" s="331"/>
      <c r="AO42" s="332">
        <f t="shared" si="21"/>
        <v>0</v>
      </c>
      <c r="AP42" s="323"/>
      <c r="AQ42" s="325"/>
      <c r="AR42" s="323"/>
      <c r="AS42" s="325"/>
      <c r="AT42" s="323"/>
      <c r="AU42" s="325"/>
      <c r="AV42" s="331"/>
      <c r="AW42" s="332">
        <f t="shared" si="3"/>
        <v>0</v>
      </c>
      <c r="AX42" s="323"/>
      <c r="AY42" s="325"/>
      <c r="AZ42" s="323"/>
      <c r="BA42" s="325"/>
      <c r="BB42" s="323"/>
      <c r="BC42" s="325">
        <v>1.1047267E7</v>
      </c>
      <c r="BD42" s="331"/>
      <c r="BE42" s="332">
        <f t="shared" si="12"/>
        <v>11047267</v>
      </c>
      <c r="BF42" s="323"/>
      <c r="BG42" s="333">
        <v>1.1047267E7</v>
      </c>
      <c r="BH42" s="334"/>
      <c r="BI42" s="325"/>
      <c r="BJ42" s="323"/>
      <c r="BK42" s="325"/>
      <c r="BL42" s="323"/>
      <c r="BM42" s="325"/>
      <c r="BN42" s="2"/>
      <c r="BO42" s="2"/>
      <c r="BP42" s="2"/>
      <c r="BQ42" s="2"/>
      <c r="BR42" s="2"/>
      <c r="BS42" s="2"/>
      <c r="BT42" s="2"/>
      <c r="BU42" s="2"/>
      <c r="BV42" s="2"/>
    </row>
    <row r="43" ht="31.5" customHeight="1">
      <c r="A43" s="120"/>
      <c r="B43" s="120"/>
      <c r="C43" s="174"/>
      <c r="D43" s="117"/>
      <c r="E43" s="117"/>
      <c r="F43" s="117"/>
      <c r="G43" s="175"/>
      <c r="H43" s="118" t="s">
        <v>78</v>
      </c>
      <c r="I43" s="118">
        <v>5.0</v>
      </c>
      <c r="J43" s="118" t="s">
        <v>162</v>
      </c>
      <c r="K43" s="118">
        <v>0.0</v>
      </c>
      <c r="L43" s="118" t="s">
        <v>79</v>
      </c>
      <c r="M43" s="320" t="s">
        <v>204</v>
      </c>
      <c r="N43" s="339" t="s">
        <v>173</v>
      </c>
      <c r="O43" s="127">
        <v>145.0</v>
      </c>
      <c r="P43" s="219" t="s">
        <v>90</v>
      </c>
      <c r="Q43" s="321">
        <v>1.0</v>
      </c>
      <c r="R43" s="321" t="s">
        <v>156</v>
      </c>
      <c r="S43" s="132">
        <v>12420.0</v>
      </c>
      <c r="T43" s="143" t="s">
        <v>177</v>
      </c>
      <c r="U43" s="323">
        <v>11.0</v>
      </c>
      <c r="V43" s="320" t="s">
        <v>84</v>
      </c>
      <c r="W43" s="117" t="s">
        <v>85</v>
      </c>
      <c r="X43" s="117" t="s">
        <v>87</v>
      </c>
      <c r="Y43" s="117" t="s">
        <v>92</v>
      </c>
      <c r="Z43" s="324"/>
      <c r="AA43" s="335">
        <v>0.0</v>
      </c>
      <c r="AB43" s="323"/>
      <c r="AC43" s="337">
        <v>0.0</v>
      </c>
      <c r="AD43" s="323"/>
      <c r="AE43" s="337">
        <v>0.0</v>
      </c>
      <c r="AF43" s="329"/>
      <c r="AG43" s="330">
        <f t="shared" si="22"/>
        <v>0</v>
      </c>
      <c r="AH43" s="323"/>
      <c r="AI43" s="325">
        <v>0.0</v>
      </c>
      <c r="AJ43" s="323"/>
      <c r="AK43" s="325">
        <v>0.0</v>
      </c>
      <c r="AL43" s="323"/>
      <c r="AM43" s="325">
        <v>1.1047267E7</v>
      </c>
      <c r="AN43" s="331"/>
      <c r="AO43" s="332">
        <f t="shared" si="21"/>
        <v>11047267</v>
      </c>
      <c r="AP43" s="323"/>
      <c r="AQ43" s="325"/>
      <c r="AR43" s="323"/>
      <c r="AS43" s="325"/>
      <c r="AT43" s="323"/>
      <c r="AU43" s="325"/>
      <c r="AV43" s="331"/>
      <c r="AW43" s="332">
        <f t="shared" si="3"/>
        <v>0</v>
      </c>
      <c r="AX43" s="323"/>
      <c r="AY43" s="325"/>
      <c r="AZ43" s="323"/>
      <c r="BA43" s="325"/>
      <c r="BB43" s="323"/>
      <c r="BC43" s="325"/>
      <c r="BD43" s="331"/>
      <c r="BE43" s="332">
        <f t="shared" si="12"/>
        <v>0</v>
      </c>
      <c r="BF43" s="323"/>
      <c r="BG43" s="333">
        <v>1.1047267E7</v>
      </c>
      <c r="BH43" s="334"/>
      <c r="BI43" s="325"/>
      <c r="BJ43" s="323"/>
      <c r="BK43" s="325"/>
      <c r="BL43" s="323"/>
      <c r="BM43" s="325"/>
      <c r="BN43" s="2"/>
      <c r="BO43" s="2"/>
      <c r="BP43" s="2"/>
      <c r="BQ43" s="2"/>
      <c r="BR43" s="2"/>
      <c r="BS43" s="2"/>
      <c r="BT43" s="2"/>
      <c r="BU43" s="2"/>
      <c r="BV43" s="2"/>
    </row>
    <row r="44" ht="31.5" customHeight="1">
      <c r="A44" s="120"/>
      <c r="B44" s="120"/>
      <c r="C44" s="174"/>
      <c r="D44" s="117"/>
      <c r="E44" s="117"/>
      <c r="F44" s="117"/>
      <c r="G44" s="175"/>
      <c r="H44" s="118" t="s">
        <v>78</v>
      </c>
      <c r="I44" s="118">
        <v>5.0</v>
      </c>
      <c r="J44" s="118" t="s">
        <v>162</v>
      </c>
      <c r="K44" s="118">
        <v>0.0</v>
      </c>
      <c r="L44" s="118" t="s">
        <v>79</v>
      </c>
      <c r="M44" s="320" t="s">
        <v>205</v>
      </c>
      <c r="N44" s="340" t="s">
        <v>176</v>
      </c>
      <c r="O44" s="127">
        <v>145.0</v>
      </c>
      <c r="P44" s="219" t="s">
        <v>90</v>
      </c>
      <c r="Q44" s="321">
        <v>12.0</v>
      </c>
      <c r="R44" s="321" t="s">
        <v>91</v>
      </c>
      <c r="S44" s="132">
        <v>12550.0</v>
      </c>
      <c r="T44" s="143" t="s">
        <v>206</v>
      </c>
      <c r="U44" s="323">
        <v>11.0</v>
      </c>
      <c r="V44" s="320" t="s">
        <v>84</v>
      </c>
      <c r="W44" s="117" t="s">
        <v>85</v>
      </c>
      <c r="X44" s="117" t="s">
        <v>87</v>
      </c>
      <c r="Y44" s="117" t="s">
        <v>92</v>
      </c>
      <c r="Z44" s="324"/>
      <c r="AA44" s="335">
        <v>0.0</v>
      </c>
      <c r="AB44" s="323"/>
      <c r="AC44" s="337">
        <v>0.0</v>
      </c>
      <c r="AD44" s="323"/>
      <c r="AE44" s="337">
        <v>54058.63</v>
      </c>
      <c r="AF44" s="329"/>
      <c r="AG44" s="330">
        <f t="shared" si="22"/>
        <v>54058.63</v>
      </c>
      <c r="AH44" s="323"/>
      <c r="AI44" s="325">
        <v>54058.63</v>
      </c>
      <c r="AJ44" s="323"/>
      <c r="AK44" s="325">
        <v>365728.35</v>
      </c>
      <c r="AL44" s="323"/>
      <c r="AM44" s="325">
        <v>1329631.63</v>
      </c>
      <c r="AN44" s="331"/>
      <c r="AO44" s="332">
        <f t="shared" si="21"/>
        <v>1749418.61</v>
      </c>
      <c r="AP44" s="323"/>
      <c r="AQ44" s="325">
        <f t="shared" ref="AQ44:AQ45" si="23">AM44</f>
        <v>1329631.63</v>
      </c>
      <c r="AR44" s="323"/>
      <c r="AS44" s="325">
        <f t="shared" ref="AS44:AS47" si="24">AQ44</f>
        <v>1329631.63</v>
      </c>
      <c r="AT44" s="323"/>
      <c r="AU44" s="325">
        <f t="shared" ref="AU44:AU54" si="25">AS44</f>
        <v>1329631.63</v>
      </c>
      <c r="AV44" s="331"/>
      <c r="AW44" s="332">
        <f t="shared" si="3"/>
        <v>3988894.89</v>
      </c>
      <c r="AX44" s="323"/>
      <c r="AY44" s="325">
        <f t="shared" ref="AY44:AY47" si="26">AU44</f>
        <v>1329631.63</v>
      </c>
      <c r="AZ44" s="323"/>
      <c r="BA44" s="325">
        <f t="shared" ref="BA44:BA47" si="27">AY44</f>
        <v>1329631.63</v>
      </c>
      <c r="BB44" s="323"/>
      <c r="BC44" s="325">
        <f t="shared" ref="BC44:BC54" si="28">BA44</f>
        <v>1329631.63</v>
      </c>
      <c r="BD44" s="331"/>
      <c r="BE44" s="332">
        <f t="shared" si="12"/>
        <v>3988894.89</v>
      </c>
      <c r="BF44" s="323"/>
      <c r="BG44" s="333">
        <v>9781267.0</v>
      </c>
      <c r="BH44" s="334"/>
      <c r="BI44" s="325"/>
      <c r="BJ44" s="323"/>
      <c r="BK44" s="325"/>
      <c r="BL44" s="323"/>
      <c r="BM44" s="325"/>
      <c r="BN44" s="2"/>
      <c r="BO44" s="2"/>
      <c r="BP44" s="2"/>
      <c r="BQ44" s="2"/>
      <c r="BR44" s="2"/>
      <c r="BS44" s="2"/>
      <c r="BT44" s="2"/>
      <c r="BU44" s="2"/>
      <c r="BV44" s="2"/>
    </row>
    <row r="45" ht="31.5" customHeight="1">
      <c r="A45" s="120"/>
      <c r="B45" s="120"/>
      <c r="C45" s="174"/>
      <c r="D45" s="117"/>
      <c r="E45" s="117"/>
      <c r="F45" s="117"/>
      <c r="G45" s="175"/>
      <c r="H45" s="118" t="s">
        <v>78</v>
      </c>
      <c r="I45" s="118">
        <v>5.0</v>
      </c>
      <c r="J45" s="118" t="s">
        <v>162</v>
      </c>
      <c r="K45" s="118">
        <v>0.0</v>
      </c>
      <c r="L45" s="118" t="s">
        <v>79</v>
      </c>
      <c r="M45" s="320" t="s">
        <v>207</v>
      </c>
      <c r="N45" s="340" t="s">
        <v>179</v>
      </c>
      <c r="O45" s="127">
        <v>145.0</v>
      </c>
      <c r="P45" s="219" t="s">
        <v>90</v>
      </c>
      <c r="Q45" s="321">
        <v>12.0</v>
      </c>
      <c r="R45" s="321" t="s">
        <v>91</v>
      </c>
      <c r="S45" s="132">
        <v>14100.0</v>
      </c>
      <c r="T45" s="143" t="s">
        <v>208</v>
      </c>
      <c r="U45" s="323">
        <v>11.0</v>
      </c>
      <c r="V45" s="320" t="s">
        <v>84</v>
      </c>
      <c r="W45" s="117" t="s">
        <v>85</v>
      </c>
      <c r="X45" s="117" t="s">
        <v>87</v>
      </c>
      <c r="Y45" s="117" t="s">
        <v>103</v>
      </c>
      <c r="Z45" s="324"/>
      <c r="AA45" s="335">
        <v>0.0</v>
      </c>
      <c r="AB45" s="323"/>
      <c r="AC45" s="337">
        <v>4080.54</v>
      </c>
      <c r="AD45" s="323"/>
      <c r="AE45" s="337">
        <v>71575.61</v>
      </c>
      <c r="AF45" s="329"/>
      <c r="AG45" s="330">
        <f t="shared" si="22"/>
        <v>75656.15</v>
      </c>
      <c r="AH45" s="323"/>
      <c r="AI45" s="325">
        <v>50277.39</v>
      </c>
      <c r="AJ45" s="323"/>
      <c r="AK45" s="325">
        <v>63837.19</v>
      </c>
      <c r="AL45" s="323"/>
      <c r="AM45" s="325">
        <v>37175.61</v>
      </c>
      <c r="AN45" s="331"/>
      <c r="AO45" s="332">
        <f t="shared" si="21"/>
        <v>151290.19</v>
      </c>
      <c r="AP45" s="323"/>
      <c r="AQ45" s="325">
        <f t="shared" si="23"/>
        <v>37175.61</v>
      </c>
      <c r="AR45" s="323"/>
      <c r="AS45" s="325">
        <f t="shared" si="24"/>
        <v>37175.61</v>
      </c>
      <c r="AT45" s="323"/>
      <c r="AU45" s="325">
        <f t="shared" si="25"/>
        <v>37175.61</v>
      </c>
      <c r="AV45" s="331"/>
      <c r="AW45" s="332">
        <f t="shared" si="3"/>
        <v>111526.83</v>
      </c>
      <c r="AX45" s="323"/>
      <c r="AY45" s="325">
        <f t="shared" si="26"/>
        <v>37175.61</v>
      </c>
      <c r="AZ45" s="323"/>
      <c r="BA45" s="325">
        <f t="shared" si="27"/>
        <v>37175.61</v>
      </c>
      <c r="BB45" s="323"/>
      <c r="BC45" s="325">
        <f t="shared" si="28"/>
        <v>37175.61</v>
      </c>
      <c r="BD45" s="331"/>
      <c r="BE45" s="332">
        <f t="shared" si="12"/>
        <v>111526.83</v>
      </c>
      <c r="BF45" s="323"/>
      <c r="BG45" s="333">
        <v>450000.0</v>
      </c>
      <c r="BH45" s="334"/>
      <c r="BI45" s="325"/>
      <c r="BJ45" s="323"/>
      <c r="BK45" s="325"/>
      <c r="BL45" s="323"/>
      <c r="BM45" s="325"/>
      <c r="BN45" s="2"/>
      <c r="BO45" s="2"/>
      <c r="BP45" s="2"/>
      <c r="BQ45" s="2"/>
      <c r="BR45" s="2"/>
      <c r="BS45" s="2"/>
      <c r="BT45" s="2"/>
      <c r="BU45" s="2"/>
      <c r="BV45" s="2"/>
    </row>
    <row r="46" ht="31.5" customHeight="1">
      <c r="A46" s="120"/>
      <c r="B46" s="120"/>
      <c r="C46" s="174"/>
      <c r="D46" s="117"/>
      <c r="E46" s="117"/>
      <c r="F46" s="117"/>
      <c r="G46" s="175"/>
      <c r="H46" s="118" t="s">
        <v>78</v>
      </c>
      <c r="I46" s="118">
        <v>5.0</v>
      </c>
      <c r="J46" s="118" t="s">
        <v>162</v>
      </c>
      <c r="K46" s="118">
        <v>0.0</v>
      </c>
      <c r="L46" s="118" t="s">
        <v>79</v>
      </c>
      <c r="M46" s="320" t="s">
        <v>209</v>
      </c>
      <c r="N46" s="339" t="s">
        <v>182</v>
      </c>
      <c r="O46" s="127">
        <v>145.0</v>
      </c>
      <c r="P46" s="219" t="s">
        <v>90</v>
      </c>
      <c r="Q46" s="321">
        <v>12.0</v>
      </c>
      <c r="R46" s="321" t="s">
        <v>210</v>
      </c>
      <c r="S46" s="132">
        <v>14300.0</v>
      </c>
      <c r="T46" s="143" t="s">
        <v>211</v>
      </c>
      <c r="U46" s="323">
        <v>11.0</v>
      </c>
      <c r="V46" s="320" t="s">
        <v>84</v>
      </c>
      <c r="W46" s="117" t="s">
        <v>85</v>
      </c>
      <c r="X46" s="117" t="s">
        <v>87</v>
      </c>
      <c r="Y46" s="117" t="s">
        <v>103</v>
      </c>
      <c r="Z46" s="324"/>
      <c r="AA46" s="335">
        <v>0.0</v>
      </c>
      <c r="AB46" s="323"/>
      <c r="AC46" s="337">
        <v>0.0</v>
      </c>
      <c r="AD46" s="323"/>
      <c r="AE46" s="337">
        <v>65000.0</v>
      </c>
      <c r="AF46" s="329"/>
      <c r="AG46" s="330">
        <f t="shared" si="22"/>
        <v>65000</v>
      </c>
      <c r="AH46" s="323"/>
      <c r="AI46" s="325">
        <v>85000.0</v>
      </c>
      <c r="AJ46" s="323"/>
      <c r="AK46" s="325">
        <v>65000.04</v>
      </c>
      <c r="AL46" s="323"/>
      <c r="AM46" s="325">
        <v>80714.28</v>
      </c>
      <c r="AN46" s="331"/>
      <c r="AO46" s="332">
        <f t="shared" si="21"/>
        <v>230714.32</v>
      </c>
      <c r="AP46" s="323"/>
      <c r="AQ46" s="325">
        <v>80714.28</v>
      </c>
      <c r="AR46" s="323"/>
      <c r="AS46" s="325">
        <f t="shared" si="24"/>
        <v>80714.28</v>
      </c>
      <c r="AT46" s="323"/>
      <c r="AU46" s="325">
        <f t="shared" si="25"/>
        <v>80714.28</v>
      </c>
      <c r="AV46" s="331"/>
      <c r="AW46" s="332">
        <f t="shared" si="3"/>
        <v>242142.84</v>
      </c>
      <c r="AX46" s="323"/>
      <c r="AY46" s="325">
        <f t="shared" si="26"/>
        <v>80714.28</v>
      </c>
      <c r="AZ46" s="323"/>
      <c r="BA46" s="325">
        <f t="shared" si="27"/>
        <v>80714.28</v>
      </c>
      <c r="BB46" s="323"/>
      <c r="BC46" s="325">
        <f t="shared" si="28"/>
        <v>80714.28</v>
      </c>
      <c r="BD46" s="331"/>
      <c r="BE46" s="332">
        <f t="shared" si="12"/>
        <v>242142.84</v>
      </c>
      <c r="BF46" s="323"/>
      <c r="BG46" s="333">
        <v>780000.0</v>
      </c>
      <c r="BH46" s="334"/>
      <c r="BI46" s="325"/>
      <c r="BJ46" s="323"/>
      <c r="BK46" s="325"/>
      <c r="BL46" s="323"/>
      <c r="BM46" s="325"/>
      <c r="BN46" s="2"/>
      <c r="BO46" s="2"/>
      <c r="BP46" s="2"/>
      <c r="BQ46" s="2"/>
      <c r="BR46" s="2"/>
      <c r="BS46" s="2"/>
      <c r="BT46" s="2"/>
      <c r="BU46" s="2"/>
      <c r="BV46" s="2"/>
    </row>
    <row r="47" ht="31.5" customHeight="1">
      <c r="A47" s="120"/>
      <c r="B47" s="120"/>
      <c r="C47" s="174"/>
      <c r="D47" s="117"/>
      <c r="E47" s="117"/>
      <c r="F47" s="117"/>
      <c r="G47" s="175"/>
      <c r="H47" s="118" t="s">
        <v>78</v>
      </c>
      <c r="I47" s="118">
        <v>5.0</v>
      </c>
      <c r="J47" s="118" t="s">
        <v>162</v>
      </c>
      <c r="K47" s="118">
        <v>0.0</v>
      </c>
      <c r="L47" s="118" t="s">
        <v>79</v>
      </c>
      <c r="M47" s="320" t="s">
        <v>212</v>
      </c>
      <c r="N47" s="340" t="s">
        <v>189</v>
      </c>
      <c r="O47" s="127">
        <v>145.0</v>
      </c>
      <c r="P47" s="219" t="s">
        <v>90</v>
      </c>
      <c r="Q47" s="321">
        <v>20.0</v>
      </c>
      <c r="R47" s="321" t="s">
        <v>210</v>
      </c>
      <c r="S47" s="342">
        <v>16200.0</v>
      </c>
      <c r="T47" s="143" t="s">
        <v>213</v>
      </c>
      <c r="U47" s="323">
        <v>11.0</v>
      </c>
      <c r="V47" s="320" t="s">
        <v>84</v>
      </c>
      <c r="W47" s="117" t="s">
        <v>85</v>
      </c>
      <c r="X47" s="117" t="s">
        <v>87</v>
      </c>
      <c r="Y47" s="117" t="s">
        <v>191</v>
      </c>
      <c r="Z47" s="324"/>
      <c r="AA47" s="335">
        <v>0.0</v>
      </c>
      <c r="AB47" s="323"/>
      <c r="AC47" s="337">
        <v>0.0</v>
      </c>
      <c r="AD47" s="323"/>
      <c r="AE47" s="337">
        <v>1.358850871E7</v>
      </c>
      <c r="AF47" s="329"/>
      <c r="AG47" s="330">
        <f t="shared" si="22"/>
        <v>13588508.71</v>
      </c>
      <c r="AH47" s="323"/>
      <c r="AI47" s="325">
        <v>1.614912582E7</v>
      </c>
      <c r="AJ47" s="323"/>
      <c r="AK47" s="325">
        <v>1.021914503E7</v>
      </c>
      <c r="AL47" s="323"/>
      <c r="AM47" s="325">
        <v>43220.43</v>
      </c>
      <c r="AN47" s="331"/>
      <c r="AO47" s="332">
        <f t="shared" si="21"/>
        <v>26411491.28</v>
      </c>
      <c r="AP47" s="323"/>
      <c r="AQ47" s="325"/>
      <c r="AR47" s="323"/>
      <c r="AS47" s="325" t="str">
        <f t="shared" si="24"/>
        <v/>
      </c>
      <c r="AT47" s="323"/>
      <c r="AU47" s="325" t="str">
        <f t="shared" si="25"/>
        <v/>
      </c>
      <c r="AV47" s="331"/>
      <c r="AW47" s="332">
        <f t="shared" si="3"/>
        <v>0</v>
      </c>
      <c r="AX47" s="323"/>
      <c r="AY47" s="325" t="str">
        <f t="shared" si="26"/>
        <v/>
      </c>
      <c r="AZ47" s="323"/>
      <c r="BA47" s="325" t="str">
        <f t="shared" si="27"/>
        <v/>
      </c>
      <c r="BB47" s="323"/>
      <c r="BC47" s="325" t="str">
        <f t="shared" si="28"/>
        <v/>
      </c>
      <c r="BD47" s="331"/>
      <c r="BE47" s="332">
        <f t="shared" si="12"/>
        <v>0</v>
      </c>
      <c r="BF47" s="323"/>
      <c r="BG47" s="333">
        <v>4.0E7</v>
      </c>
      <c r="BH47" s="334"/>
      <c r="BI47" s="325"/>
      <c r="BJ47" s="323"/>
      <c r="BK47" s="325"/>
      <c r="BL47" s="323"/>
      <c r="BM47" s="325"/>
      <c r="BN47" s="2"/>
      <c r="BO47" s="2">
        <f>BN47/8</f>
        <v>0</v>
      </c>
      <c r="BP47" s="2"/>
      <c r="BQ47" s="2"/>
      <c r="BR47" s="2"/>
      <c r="BS47" s="2"/>
      <c r="BT47" s="2"/>
      <c r="BU47" s="2"/>
      <c r="BV47" s="2"/>
    </row>
    <row r="48" ht="30.0" customHeight="1">
      <c r="A48" s="120"/>
      <c r="B48" s="120"/>
      <c r="C48" s="120"/>
      <c r="D48" s="120"/>
      <c r="E48" s="120"/>
      <c r="F48" s="120"/>
      <c r="G48" s="120"/>
      <c r="H48" s="309" t="s">
        <v>78</v>
      </c>
      <c r="I48" s="310">
        <v>5.0</v>
      </c>
      <c r="J48" s="311" t="s">
        <v>162</v>
      </c>
      <c r="K48" s="312">
        <v>0.0</v>
      </c>
      <c r="L48" s="309" t="s">
        <v>79</v>
      </c>
      <c r="M48" s="313" t="s">
        <v>214</v>
      </c>
      <c r="N48" s="314" t="s">
        <v>215</v>
      </c>
      <c r="O48" s="165"/>
      <c r="P48" s="165"/>
      <c r="Q48" s="165"/>
      <c r="R48" s="165"/>
      <c r="S48" s="165">
        <v>20000.0</v>
      </c>
      <c r="T48" s="165" t="s">
        <v>123</v>
      </c>
      <c r="U48" s="165">
        <v>11.0</v>
      </c>
      <c r="V48" s="313" t="s">
        <v>84</v>
      </c>
      <c r="W48" s="314" t="s">
        <v>85</v>
      </c>
      <c r="X48" s="314" t="s">
        <v>87</v>
      </c>
      <c r="Y48" s="314" t="s">
        <v>115</v>
      </c>
      <c r="Z48" s="343">
        <v>1.0</v>
      </c>
      <c r="AA48" s="344">
        <v>0.0</v>
      </c>
      <c r="AB48" s="165">
        <v>1.0</v>
      </c>
      <c r="AC48" s="318">
        <f>AA48</f>
        <v>0</v>
      </c>
      <c r="AD48" s="165">
        <v>1.0</v>
      </c>
      <c r="AE48" s="318">
        <f>AE49+AE50+AE51</f>
        <v>39389668.31</v>
      </c>
      <c r="AF48" s="319">
        <v>3.0</v>
      </c>
      <c r="AG48" s="318">
        <f t="shared" si="22"/>
        <v>39389668.31</v>
      </c>
      <c r="AH48" s="165">
        <v>1.0</v>
      </c>
      <c r="AI48" s="318">
        <f>AI49+AI50+AI51</f>
        <v>480305.09</v>
      </c>
      <c r="AJ48" s="165">
        <v>1.0</v>
      </c>
      <c r="AK48" s="318">
        <f>AK49+AK50+AK51</f>
        <v>23623583.35</v>
      </c>
      <c r="AL48" s="165">
        <v>1.0</v>
      </c>
      <c r="AM48" s="318">
        <f>AK48</f>
        <v>23623583.35</v>
      </c>
      <c r="AN48" s="165">
        <f t="shared" ref="AN48:AO48" si="29">AH48+AJ48+AL48</f>
        <v>3</v>
      </c>
      <c r="AO48" s="318">
        <f t="shared" si="29"/>
        <v>47727471.79</v>
      </c>
      <c r="AP48" s="165">
        <v>1.0</v>
      </c>
      <c r="AQ48" s="318">
        <f>AI48</f>
        <v>480305.09</v>
      </c>
      <c r="AR48" s="165">
        <v>1.0</v>
      </c>
      <c r="AS48" s="318">
        <f>AK48</f>
        <v>23623583.35</v>
      </c>
      <c r="AT48" s="165">
        <v>1.0</v>
      </c>
      <c r="AU48" s="318">
        <f t="shared" si="25"/>
        <v>23623583.35</v>
      </c>
      <c r="AV48" s="165">
        <f t="shared" ref="AV48:AW48" si="30">AP48+AR48+AT48</f>
        <v>3</v>
      </c>
      <c r="AW48" s="318">
        <f t="shared" si="30"/>
        <v>47727471.79</v>
      </c>
      <c r="AX48" s="165">
        <v>1.0</v>
      </c>
      <c r="AY48" s="318">
        <f>AQ48</f>
        <v>480305.09</v>
      </c>
      <c r="AZ48" s="165">
        <v>1.0</v>
      </c>
      <c r="BA48" s="318">
        <f>AS48</f>
        <v>23623583.35</v>
      </c>
      <c r="BB48" s="165">
        <v>1.0</v>
      </c>
      <c r="BC48" s="318">
        <f t="shared" si="28"/>
        <v>23623583.35</v>
      </c>
      <c r="BD48" s="165">
        <f t="shared" ref="BD48:BE48" si="31">AX48+AZ48+BB48</f>
        <v>3</v>
      </c>
      <c r="BE48" s="318">
        <f t="shared" si="31"/>
        <v>47727471.79</v>
      </c>
      <c r="BF48" s="165">
        <v>12.0</v>
      </c>
      <c r="BG48" s="318">
        <f>BG49+BG50+BG51</f>
        <v>207600000</v>
      </c>
      <c r="BH48" s="319"/>
      <c r="BI48" s="318"/>
      <c r="BJ48" s="165"/>
      <c r="BK48" s="318"/>
      <c r="BL48" s="165"/>
      <c r="BM48" s="318"/>
    </row>
    <row r="49" ht="28.5" customHeight="1">
      <c r="A49" s="120"/>
      <c r="B49" s="120"/>
      <c r="C49" s="120"/>
      <c r="D49" s="120"/>
      <c r="E49" s="120"/>
      <c r="F49" s="120"/>
      <c r="G49" s="120"/>
      <c r="H49" s="175" t="s">
        <v>78</v>
      </c>
      <c r="I49" s="175">
        <v>5.0</v>
      </c>
      <c r="J49" s="175" t="s">
        <v>162</v>
      </c>
      <c r="K49" s="175">
        <v>0.0</v>
      </c>
      <c r="L49" s="175" t="s">
        <v>79</v>
      </c>
      <c r="M49" s="320"/>
      <c r="N49" s="339"/>
      <c r="O49" s="127">
        <v>145.0</v>
      </c>
      <c r="P49" s="219" t="s">
        <v>90</v>
      </c>
      <c r="Q49" s="321">
        <v>12.0</v>
      </c>
      <c r="R49" s="321" t="s">
        <v>91</v>
      </c>
      <c r="S49" s="321">
        <v>21110.0</v>
      </c>
      <c r="T49" s="323" t="s">
        <v>114</v>
      </c>
      <c r="U49" s="323"/>
      <c r="V49" s="320"/>
      <c r="W49" s="117"/>
      <c r="X49" s="117"/>
      <c r="Y49" s="117"/>
      <c r="Z49" s="324">
        <v>1.0</v>
      </c>
      <c r="AA49" s="335">
        <v>0.0</v>
      </c>
      <c r="AB49" s="323">
        <v>1.0</v>
      </c>
      <c r="AC49" s="325">
        <v>0.0</v>
      </c>
      <c r="AD49" s="323">
        <v>1.0</v>
      </c>
      <c r="AE49" s="325">
        <v>3.115682585E7</v>
      </c>
      <c r="AF49" s="345">
        <v>3.0</v>
      </c>
      <c r="AG49" s="332">
        <f t="shared" si="22"/>
        <v>31156825.85</v>
      </c>
      <c r="AH49" s="323">
        <v>1.0</v>
      </c>
      <c r="AI49" s="325">
        <v>0.0</v>
      </c>
      <c r="AJ49" s="323">
        <v>1.0</v>
      </c>
      <c r="AK49" s="325">
        <v>1.279475086E7</v>
      </c>
      <c r="AL49" s="323">
        <v>1.0</v>
      </c>
      <c r="AM49" s="325">
        <v>1.286406047E7</v>
      </c>
      <c r="AN49" s="321">
        <v>3.0</v>
      </c>
      <c r="AO49" s="332">
        <f t="shared" ref="AO49:AO53" si="32">AI49+AK49+AM49</f>
        <v>25658811.33</v>
      </c>
      <c r="AP49" s="323">
        <v>1.0</v>
      </c>
      <c r="AQ49" s="325">
        <f t="shared" ref="AQ49:AQ51" si="33">AM49</f>
        <v>12864060.47</v>
      </c>
      <c r="AR49" s="323">
        <v>1.0</v>
      </c>
      <c r="AS49" s="325">
        <f t="shared" ref="AS49:AS53" si="34">AQ49</f>
        <v>12864060.47</v>
      </c>
      <c r="AT49" s="323">
        <v>1.0</v>
      </c>
      <c r="AU49" s="325">
        <f t="shared" si="25"/>
        <v>12864060.47</v>
      </c>
      <c r="AV49" s="321">
        <v>3.0</v>
      </c>
      <c r="AW49" s="332">
        <f t="shared" ref="AW49:AW53" si="35">AQ49+AS49+AU49</f>
        <v>38592181.41</v>
      </c>
      <c r="AX49" s="323">
        <v>1.0</v>
      </c>
      <c r="AY49" s="325">
        <f t="shared" ref="AY49:AY51" si="36">AU49</f>
        <v>12864060.47</v>
      </c>
      <c r="AZ49" s="323">
        <v>1.0</v>
      </c>
      <c r="BA49" s="325">
        <f t="shared" ref="BA49:BA53" si="37">AY49</f>
        <v>12864060.47</v>
      </c>
      <c r="BB49" s="323">
        <v>1.0</v>
      </c>
      <c r="BC49" s="325">
        <f t="shared" si="28"/>
        <v>12864060.47</v>
      </c>
      <c r="BD49" s="321">
        <v>3.0</v>
      </c>
      <c r="BE49" s="332">
        <f t="shared" ref="BE49:BE53" si="38">AY49+BA49+BC49</f>
        <v>38592181.41</v>
      </c>
      <c r="BF49" s="146"/>
      <c r="BG49" s="333">
        <v>1.34E8</v>
      </c>
      <c r="BH49" s="334"/>
      <c r="BI49" s="325"/>
      <c r="BJ49" s="323"/>
      <c r="BK49" s="325"/>
      <c r="BL49" s="323"/>
      <c r="BM49" s="325"/>
      <c r="BO49" s="116">
        <f>BN49/8</f>
        <v>0</v>
      </c>
    </row>
    <row r="50" ht="25.5" customHeight="1">
      <c r="A50" s="120"/>
      <c r="B50" s="120"/>
      <c r="C50" s="120"/>
      <c r="D50" s="120"/>
      <c r="E50" s="120"/>
      <c r="F50" s="120"/>
      <c r="G50" s="120"/>
      <c r="H50" s="175" t="s">
        <v>78</v>
      </c>
      <c r="I50" s="175">
        <v>5.0</v>
      </c>
      <c r="J50" s="175" t="s">
        <v>162</v>
      </c>
      <c r="K50" s="175">
        <v>0.0</v>
      </c>
      <c r="L50" s="175" t="s">
        <v>79</v>
      </c>
      <c r="M50" s="320"/>
      <c r="N50" s="339"/>
      <c r="O50" s="127">
        <v>145.0</v>
      </c>
      <c r="P50" s="219" t="s">
        <v>90</v>
      </c>
      <c r="Q50" s="321">
        <v>12.0</v>
      </c>
      <c r="R50" s="322" t="s">
        <v>91</v>
      </c>
      <c r="S50" s="323">
        <v>21200.0</v>
      </c>
      <c r="T50" s="323" t="s">
        <v>116</v>
      </c>
      <c r="U50" s="323"/>
      <c r="V50" s="320"/>
      <c r="W50" s="117"/>
      <c r="X50" s="117"/>
      <c r="Y50" s="117"/>
      <c r="Z50" s="324">
        <v>1.0</v>
      </c>
      <c r="AA50" s="335">
        <v>0.0</v>
      </c>
      <c r="AB50" s="323">
        <v>1.0</v>
      </c>
      <c r="AC50" s="325">
        <v>0.0</v>
      </c>
      <c r="AD50" s="323">
        <v>1.0</v>
      </c>
      <c r="AE50" s="325">
        <v>8232842.46</v>
      </c>
      <c r="AF50" s="345">
        <v>3.0</v>
      </c>
      <c r="AG50" s="332">
        <f t="shared" si="22"/>
        <v>8232842.46</v>
      </c>
      <c r="AH50" s="323">
        <v>1.0</v>
      </c>
      <c r="AI50" s="325">
        <v>142959.24</v>
      </c>
      <c r="AJ50" s="323">
        <v>1.0</v>
      </c>
      <c r="AK50" s="325">
        <v>1.065984964E7</v>
      </c>
      <c r="AL50" s="323">
        <v>1.0</v>
      </c>
      <c r="AM50" s="325">
        <v>7423478.38</v>
      </c>
      <c r="AN50" s="321">
        <v>3.0</v>
      </c>
      <c r="AO50" s="332">
        <f t="shared" si="32"/>
        <v>18226287.26</v>
      </c>
      <c r="AP50" s="323">
        <v>1.0</v>
      </c>
      <c r="AQ50" s="325">
        <f t="shared" si="33"/>
        <v>7423478.38</v>
      </c>
      <c r="AR50" s="323">
        <v>1.0</v>
      </c>
      <c r="AS50" s="325">
        <f t="shared" si="34"/>
        <v>7423478.38</v>
      </c>
      <c r="AT50" s="323">
        <v>1.0</v>
      </c>
      <c r="AU50" s="325">
        <f t="shared" si="25"/>
        <v>7423478.38</v>
      </c>
      <c r="AV50" s="321">
        <v>3.0</v>
      </c>
      <c r="AW50" s="332">
        <f t="shared" si="35"/>
        <v>22270435.14</v>
      </c>
      <c r="AX50" s="323">
        <v>1.0</v>
      </c>
      <c r="AY50" s="325">
        <f t="shared" si="36"/>
        <v>7423478.38</v>
      </c>
      <c r="AZ50" s="323">
        <v>1.0</v>
      </c>
      <c r="BA50" s="325">
        <f t="shared" si="37"/>
        <v>7423478.38</v>
      </c>
      <c r="BB50" s="323">
        <v>1.0</v>
      </c>
      <c r="BC50" s="325">
        <f t="shared" si="28"/>
        <v>7423478.38</v>
      </c>
      <c r="BD50" s="321">
        <v>3.0</v>
      </c>
      <c r="BE50" s="332">
        <f t="shared" si="38"/>
        <v>22270435.14</v>
      </c>
      <c r="BF50" s="146"/>
      <c r="BG50" s="333">
        <v>7.1E7</v>
      </c>
      <c r="BH50" s="334"/>
      <c r="BI50" s="325"/>
      <c r="BJ50" s="323"/>
      <c r="BK50" s="325"/>
      <c r="BL50" s="323"/>
      <c r="BM50" s="325"/>
    </row>
    <row r="51" ht="38.25" customHeight="1">
      <c r="A51" s="120"/>
      <c r="B51" s="120"/>
      <c r="C51" s="120"/>
      <c r="D51" s="120"/>
      <c r="E51" s="120"/>
      <c r="F51" s="120"/>
      <c r="G51" s="120"/>
      <c r="H51" s="175" t="s">
        <v>78</v>
      </c>
      <c r="I51" s="175">
        <v>5.0</v>
      </c>
      <c r="J51" s="175" t="s">
        <v>162</v>
      </c>
      <c r="K51" s="175">
        <v>0.0</v>
      </c>
      <c r="L51" s="175" t="s">
        <v>79</v>
      </c>
      <c r="M51" s="320"/>
      <c r="N51" s="339"/>
      <c r="O51" s="127">
        <v>145.0</v>
      </c>
      <c r="P51" s="219" t="s">
        <v>90</v>
      </c>
      <c r="Q51" s="321">
        <v>12.0</v>
      </c>
      <c r="R51" s="322" t="s">
        <v>91</v>
      </c>
      <c r="S51" s="323">
        <v>21420.0</v>
      </c>
      <c r="T51" s="323" t="s">
        <v>117</v>
      </c>
      <c r="U51" s="323"/>
      <c r="V51" s="320"/>
      <c r="W51" s="117"/>
      <c r="X51" s="117"/>
      <c r="Y51" s="117"/>
      <c r="Z51" s="324">
        <v>1.0</v>
      </c>
      <c r="AA51" s="335">
        <v>0.0</v>
      </c>
      <c r="AB51" s="323">
        <v>1.0</v>
      </c>
      <c r="AC51" s="325">
        <v>0.0</v>
      </c>
      <c r="AD51" s="323">
        <v>1.0</v>
      </c>
      <c r="AE51" s="325">
        <v>0.0</v>
      </c>
      <c r="AF51" s="345">
        <v>3.0</v>
      </c>
      <c r="AG51" s="332">
        <f t="shared" si="22"/>
        <v>0</v>
      </c>
      <c r="AH51" s="323">
        <v>1.0</v>
      </c>
      <c r="AI51" s="325">
        <v>337345.85</v>
      </c>
      <c r="AJ51" s="323">
        <v>1.0</v>
      </c>
      <c r="AK51" s="325">
        <v>168982.85</v>
      </c>
      <c r="AL51" s="323">
        <v>1.0</v>
      </c>
      <c r="AM51" s="325">
        <v>299095.9</v>
      </c>
      <c r="AN51" s="321">
        <v>3.0</v>
      </c>
      <c r="AO51" s="332">
        <f t="shared" si="32"/>
        <v>805424.6</v>
      </c>
      <c r="AP51" s="323">
        <v>1.0</v>
      </c>
      <c r="AQ51" s="325">
        <f t="shared" si="33"/>
        <v>299095.9</v>
      </c>
      <c r="AR51" s="323">
        <v>1.0</v>
      </c>
      <c r="AS51" s="325">
        <f t="shared" si="34"/>
        <v>299095.9</v>
      </c>
      <c r="AT51" s="323">
        <v>1.0</v>
      </c>
      <c r="AU51" s="325">
        <f t="shared" si="25"/>
        <v>299095.9</v>
      </c>
      <c r="AV51" s="321">
        <v>3.0</v>
      </c>
      <c r="AW51" s="332">
        <f t="shared" si="35"/>
        <v>897287.7</v>
      </c>
      <c r="AX51" s="323">
        <v>1.0</v>
      </c>
      <c r="AY51" s="325">
        <f t="shared" si="36"/>
        <v>299095.9</v>
      </c>
      <c r="AZ51" s="323">
        <v>1.0</v>
      </c>
      <c r="BA51" s="325">
        <f t="shared" si="37"/>
        <v>299095.9</v>
      </c>
      <c r="BB51" s="323">
        <v>1.0</v>
      </c>
      <c r="BC51" s="325">
        <f t="shared" si="28"/>
        <v>299095.9</v>
      </c>
      <c r="BD51" s="321">
        <v>3.0</v>
      </c>
      <c r="BE51" s="332">
        <f t="shared" si="38"/>
        <v>897287.7</v>
      </c>
      <c r="BF51" s="146"/>
      <c r="BG51" s="333">
        <v>2600000.0</v>
      </c>
      <c r="BH51" s="334"/>
      <c r="BI51" s="325"/>
      <c r="BJ51" s="323"/>
      <c r="BK51" s="325"/>
      <c r="BL51" s="323"/>
      <c r="BM51" s="325"/>
    </row>
    <row r="52" ht="30.0" customHeight="1">
      <c r="A52" s="120"/>
      <c r="B52" s="120"/>
      <c r="C52" s="120"/>
      <c r="D52" s="120"/>
      <c r="E52" s="120"/>
      <c r="F52" s="120"/>
      <c r="G52" s="120"/>
      <c r="H52" s="309" t="s">
        <v>78</v>
      </c>
      <c r="I52" s="310">
        <v>5.0</v>
      </c>
      <c r="J52" s="311" t="s">
        <v>162</v>
      </c>
      <c r="K52" s="312">
        <v>0.0</v>
      </c>
      <c r="L52" s="309" t="s">
        <v>79</v>
      </c>
      <c r="M52" s="313" t="s">
        <v>216</v>
      </c>
      <c r="N52" s="314" t="s">
        <v>217</v>
      </c>
      <c r="O52" s="105"/>
      <c r="P52" s="105"/>
      <c r="Q52" s="105"/>
      <c r="R52" s="166"/>
      <c r="S52" s="105">
        <v>20000.0</v>
      </c>
      <c r="T52" s="346" t="s">
        <v>123</v>
      </c>
      <c r="U52" s="105">
        <v>11.0</v>
      </c>
      <c r="V52" s="167" t="s">
        <v>84</v>
      </c>
      <c r="W52" s="166" t="s">
        <v>85</v>
      </c>
      <c r="X52" s="105" t="s">
        <v>87</v>
      </c>
      <c r="Y52" s="105" t="s">
        <v>115</v>
      </c>
      <c r="Z52" s="343">
        <v>1.0</v>
      </c>
      <c r="AA52" s="344">
        <v>0.0</v>
      </c>
      <c r="AB52" s="165">
        <v>1.0</v>
      </c>
      <c r="AC52" s="318">
        <f t="shared" ref="AC52:AC53" si="39">AA52</f>
        <v>0</v>
      </c>
      <c r="AD52" s="165">
        <v>1.0</v>
      </c>
      <c r="AE52" s="318">
        <f>AE53</f>
        <v>0</v>
      </c>
      <c r="AF52" s="319">
        <v>3.0</v>
      </c>
      <c r="AG52" s="318">
        <f t="shared" si="22"/>
        <v>0</v>
      </c>
      <c r="AH52" s="165">
        <v>1.0</v>
      </c>
      <c r="AI52" s="318">
        <f>AI53</f>
        <v>0</v>
      </c>
      <c r="AJ52" s="165">
        <v>1.0</v>
      </c>
      <c r="AK52" s="318">
        <f>AK53</f>
        <v>96600</v>
      </c>
      <c r="AL52" s="165">
        <v>1.0</v>
      </c>
      <c r="AM52" s="318">
        <f>AK52</f>
        <v>96600</v>
      </c>
      <c r="AN52" s="165">
        <v>3.0</v>
      </c>
      <c r="AO52" s="318">
        <f t="shared" si="32"/>
        <v>193200</v>
      </c>
      <c r="AP52" s="165">
        <v>1.0</v>
      </c>
      <c r="AQ52" s="318">
        <f>AQ53</f>
        <v>343342.857</v>
      </c>
      <c r="AR52" s="165">
        <v>1.0</v>
      </c>
      <c r="AS52" s="318">
        <f t="shared" si="34"/>
        <v>343342.857</v>
      </c>
      <c r="AT52" s="165">
        <v>1.0</v>
      </c>
      <c r="AU52" s="318">
        <f t="shared" si="25"/>
        <v>343342.857</v>
      </c>
      <c r="AV52" s="165">
        <f>AT52+AR52+AP52</f>
        <v>3</v>
      </c>
      <c r="AW52" s="318">
        <f t="shared" si="35"/>
        <v>1030028.571</v>
      </c>
      <c r="AX52" s="165">
        <v>1.0</v>
      </c>
      <c r="AY52" s="318">
        <f>AY53</f>
        <v>343342.857</v>
      </c>
      <c r="AZ52" s="165">
        <v>1.0</v>
      </c>
      <c r="BA52" s="318">
        <f t="shared" si="37"/>
        <v>343342.857</v>
      </c>
      <c r="BB52" s="165">
        <v>1.0</v>
      </c>
      <c r="BC52" s="318">
        <f t="shared" si="28"/>
        <v>343342.857</v>
      </c>
      <c r="BD52" s="165">
        <f>BB52+AZ52+AX52</f>
        <v>3</v>
      </c>
      <c r="BE52" s="318">
        <f t="shared" si="38"/>
        <v>1030028.571</v>
      </c>
      <c r="BF52" s="165">
        <f>BD52+AV52+AN52+AF52</f>
        <v>12</v>
      </c>
      <c r="BG52" s="318">
        <f>BG53</f>
        <v>2500000</v>
      </c>
      <c r="BH52" s="319"/>
      <c r="BI52" s="318"/>
      <c r="BJ52" s="165"/>
      <c r="BK52" s="318"/>
      <c r="BL52" s="165"/>
      <c r="BM52" s="318"/>
    </row>
    <row r="53" ht="25.5" customHeight="1">
      <c r="A53" s="120"/>
      <c r="B53" s="120"/>
      <c r="C53" s="120"/>
      <c r="D53" s="120"/>
      <c r="E53" s="120"/>
      <c r="F53" s="120"/>
      <c r="G53" s="120"/>
      <c r="H53" s="175" t="s">
        <v>78</v>
      </c>
      <c r="I53" s="175">
        <v>5.0</v>
      </c>
      <c r="J53" s="175" t="s">
        <v>162</v>
      </c>
      <c r="K53" s="175">
        <v>0.0</v>
      </c>
      <c r="L53" s="175" t="s">
        <v>79</v>
      </c>
      <c r="M53" s="347"/>
      <c r="N53" s="348"/>
      <c r="O53" s="127">
        <v>145.0</v>
      </c>
      <c r="P53" s="219" t="s">
        <v>90</v>
      </c>
      <c r="Q53" s="127">
        <v>12.0</v>
      </c>
      <c r="R53" s="129" t="s">
        <v>210</v>
      </c>
      <c r="S53" s="132">
        <v>22100.0</v>
      </c>
      <c r="T53" s="184" t="s">
        <v>118</v>
      </c>
      <c r="U53" s="132">
        <v>11.0</v>
      </c>
      <c r="V53" s="224" t="s">
        <v>84</v>
      </c>
      <c r="W53" s="213" t="s">
        <v>85</v>
      </c>
      <c r="X53" s="132" t="s">
        <v>87</v>
      </c>
      <c r="Y53" s="132" t="s">
        <v>115</v>
      </c>
      <c r="Z53" s="349"/>
      <c r="AA53" s="335">
        <v>0.0</v>
      </c>
      <c r="AB53" s="120"/>
      <c r="AC53" s="137">
        <f t="shared" si="39"/>
        <v>0</v>
      </c>
      <c r="AD53" s="120"/>
      <c r="AE53" s="137">
        <v>0.0</v>
      </c>
      <c r="AF53" s="350"/>
      <c r="AG53" s="351">
        <f t="shared" si="22"/>
        <v>0</v>
      </c>
      <c r="AH53" s="136"/>
      <c r="AI53" s="137">
        <v>0.0</v>
      </c>
      <c r="AJ53" s="120"/>
      <c r="AK53" s="137">
        <v>96600.0</v>
      </c>
      <c r="AL53" s="120"/>
      <c r="AM53" s="137">
        <v>343342.857</v>
      </c>
      <c r="AN53" s="352"/>
      <c r="AO53" s="351">
        <f t="shared" si="32"/>
        <v>439942.857</v>
      </c>
      <c r="AP53" s="136"/>
      <c r="AQ53" s="137">
        <f>AM53</f>
        <v>343342.857</v>
      </c>
      <c r="AR53" s="120"/>
      <c r="AS53" s="137">
        <f t="shared" si="34"/>
        <v>343342.857</v>
      </c>
      <c r="AT53" s="120"/>
      <c r="AU53" s="137">
        <f t="shared" si="25"/>
        <v>343342.857</v>
      </c>
      <c r="AV53" s="352"/>
      <c r="AW53" s="351">
        <f t="shared" si="35"/>
        <v>1030028.571</v>
      </c>
      <c r="AX53" s="136"/>
      <c r="AY53" s="137">
        <f>AU53</f>
        <v>343342.857</v>
      </c>
      <c r="AZ53" s="120"/>
      <c r="BA53" s="137">
        <f t="shared" si="37"/>
        <v>343342.857</v>
      </c>
      <c r="BB53" s="120"/>
      <c r="BC53" s="137">
        <f t="shared" si="28"/>
        <v>343342.857</v>
      </c>
      <c r="BD53" s="352"/>
      <c r="BE53" s="351">
        <f t="shared" si="38"/>
        <v>1030028.571</v>
      </c>
      <c r="BF53" s="120"/>
      <c r="BG53" s="333">
        <v>2500000.0</v>
      </c>
      <c r="BH53" s="353"/>
      <c r="BI53" s="114"/>
      <c r="BJ53" s="136"/>
      <c r="BK53" s="114"/>
      <c r="BL53" s="136"/>
      <c r="BM53" s="114"/>
    </row>
    <row r="54" ht="45.0" customHeight="1">
      <c r="A54" s="120"/>
      <c r="B54" s="120"/>
      <c r="C54" s="120"/>
      <c r="D54" s="120"/>
      <c r="E54" s="120"/>
      <c r="F54" s="120"/>
      <c r="G54" s="120"/>
      <c r="H54" s="309" t="s">
        <v>78</v>
      </c>
      <c r="I54" s="310">
        <v>5.0</v>
      </c>
      <c r="J54" s="311" t="s">
        <v>162</v>
      </c>
      <c r="K54" s="312">
        <v>0.0</v>
      </c>
      <c r="L54" s="309" t="s">
        <v>79</v>
      </c>
      <c r="M54" s="313" t="s">
        <v>218</v>
      </c>
      <c r="N54" s="310" t="s">
        <v>219</v>
      </c>
      <c r="O54" s="165"/>
      <c r="P54" s="165"/>
      <c r="Q54" s="165"/>
      <c r="R54" s="166"/>
      <c r="S54" s="105">
        <v>20000.0</v>
      </c>
      <c r="T54" s="346" t="s">
        <v>123</v>
      </c>
      <c r="U54" s="165">
        <v>11.0</v>
      </c>
      <c r="V54" s="313" t="s">
        <v>84</v>
      </c>
      <c r="W54" s="314" t="s">
        <v>85</v>
      </c>
      <c r="X54" s="165" t="s">
        <v>87</v>
      </c>
      <c r="Y54" s="165" t="s">
        <v>115</v>
      </c>
      <c r="Z54" s="343">
        <v>0.0</v>
      </c>
      <c r="AA54" s="344">
        <v>0.0</v>
      </c>
      <c r="AB54" s="165">
        <v>0.0</v>
      </c>
      <c r="AC54" s="318">
        <f>AC55+AC57</f>
        <v>0</v>
      </c>
      <c r="AD54" s="165">
        <v>1.0</v>
      </c>
      <c r="AE54" s="318">
        <f>AE55+AE57</f>
        <v>0</v>
      </c>
      <c r="AF54" s="319">
        <f>Z54+AB54+AD54</f>
        <v>1</v>
      </c>
      <c r="AG54" s="318">
        <f>AG55+AG57</f>
        <v>0</v>
      </c>
      <c r="AH54" s="165">
        <v>0.0</v>
      </c>
      <c r="AI54" s="318">
        <f>AI55+AI57</f>
        <v>0</v>
      </c>
      <c r="AJ54" s="165">
        <v>1.0</v>
      </c>
      <c r="AK54" s="318">
        <f>AK55+AK57</f>
        <v>0</v>
      </c>
      <c r="AL54" s="165">
        <v>0.0</v>
      </c>
      <c r="AM54" s="318">
        <f>AM55+AM57</f>
        <v>400000</v>
      </c>
      <c r="AN54" s="165">
        <f>AH54+AJ54+AL54</f>
        <v>1</v>
      </c>
      <c r="AO54" s="318">
        <f>AO55+AO57</f>
        <v>400000</v>
      </c>
      <c r="AP54" s="165">
        <v>1.0</v>
      </c>
      <c r="AQ54" s="318">
        <f>AQ55+AQ57</f>
        <v>0</v>
      </c>
      <c r="AR54" s="165">
        <v>0.0</v>
      </c>
      <c r="AS54" s="318">
        <f>AS55+AS57</f>
        <v>0</v>
      </c>
      <c r="AT54" s="165">
        <v>0.0</v>
      </c>
      <c r="AU54" s="318">
        <f t="shared" si="25"/>
        <v>0</v>
      </c>
      <c r="AV54" s="165">
        <f>AP54+AR54+AT54</f>
        <v>1</v>
      </c>
      <c r="AW54" s="318">
        <f>AW55+AW57</f>
        <v>100000</v>
      </c>
      <c r="AX54" s="165">
        <v>1.0</v>
      </c>
      <c r="AY54" s="318">
        <f>AY55+AY57</f>
        <v>100000</v>
      </c>
      <c r="AZ54" s="165">
        <v>0.0</v>
      </c>
      <c r="BA54" s="318">
        <f>BA55+BA57</f>
        <v>0</v>
      </c>
      <c r="BB54" s="165">
        <v>0.0</v>
      </c>
      <c r="BC54" s="318">
        <f t="shared" si="28"/>
        <v>0</v>
      </c>
      <c r="BD54" s="165">
        <f>AX54+AZ54+BB54</f>
        <v>1</v>
      </c>
      <c r="BE54" s="318">
        <f>BE55</f>
        <v>100000</v>
      </c>
      <c r="BF54" s="165">
        <f>BD54+AV54+AN54+AF54</f>
        <v>4</v>
      </c>
      <c r="BG54" s="318">
        <f>BG55+BG56</f>
        <v>800000</v>
      </c>
      <c r="BH54" s="354"/>
      <c r="BI54" s="355"/>
      <c r="BJ54" s="356"/>
      <c r="BK54" s="355"/>
      <c r="BL54" s="356"/>
      <c r="BM54" s="355"/>
    </row>
    <row r="55" ht="38.25" customHeight="1">
      <c r="A55" s="120"/>
      <c r="B55" s="120"/>
      <c r="C55" s="120"/>
      <c r="D55" s="120"/>
      <c r="E55" s="120"/>
      <c r="F55" s="120"/>
      <c r="G55" s="120"/>
      <c r="H55" s="175" t="s">
        <v>78</v>
      </c>
      <c r="I55" s="175">
        <v>5.0</v>
      </c>
      <c r="J55" s="175" t="s">
        <v>162</v>
      </c>
      <c r="K55" s="175">
        <v>0.0</v>
      </c>
      <c r="L55" s="175" t="s">
        <v>79</v>
      </c>
      <c r="M55" s="126"/>
      <c r="N55" s="126"/>
      <c r="O55" s="127">
        <v>145.0</v>
      </c>
      <c r="P55" s="219" t="s">
        <v>90</v>
      </c>
      <c r="Q55" s="220">
        <v>4.0</v>
      </c>
      <c r="R55" s="129" t="s">
        <v>210</v>
      </c>
      <c r="S55" s="132">
        <v>23200.0</v>
      </c>
      <c r="T55" s="196" t="s">
        <v>124</v>
      </c>
      <c r="U55" s="323">
        <v>11.0</v>
      </c>
      <c r="V55" s="320"/>
      <c r="W55" s="117"/>
      <c r="X55" s="117"/>
      <c r="Y55" s="117"/>
      <c r="Z55" s="357"/>
      <c r="AA55" s="335">
        <v>0.0</v>
      </c>
      <c r="AB55" s="127"/>
      <c r="AC55" s="144">
        <v>0.0</v>
      </c>
      <c r="AD55" s="127"/>
      <c r="AE55" s="144">
        <v>0.0</v>
      </c>
      <c r="AF55" s="358"/>
      <c r="AG55" s="359">
        <f>AE55</f>
        <v>0</v>
      </c>
      <c r="AH55" s="127"/>
      <c r="AI55" s="325"/>
      <c r="AJ55" s="323"/>
      <c r="AK55" s="325">
        <v>0.0</v>
      </c>
      <c r="AL55" s="323"/>
      <c r="AM55" s="325">
        <v>400000.0</v>
      </c>
      <c r="AN55" s="360"/>
      <c r="AO55" s="359">
        <f>AI55+AK55+AM55</f>
        <v>400000</v>
      </c>
      <c r="AP55" s="127"/>
      <c r="AQ55" s="325"/>
      <c r="AR55" s="323"/>
      <c r="AS55" s="325">
        <v>0.0</v>
      </c>
      <c r="AT55" s="323"/>
      <c r="AU55" s="325">
        <v>100000.0</v>
      </c>
      <c r="AV55" s="360"/>
      <c r="AW55" s="359">
        <f t="shared" ref="AW55:AW57" si="40">AQ55+AS55+AU55</f>
        <v>100000</v>
      </c>
      <c r="AX55" s="127"/>
      <c r="AY55" s="325">
        <v>100000.0</v>
      </c>
      <c r="AZ55" s="127"/>
      <c r="BA55" s="325">
        <v>0.0</v>
      </c>
      <c r="BB55" s="323"/>
      <c r="BC55" s="325">
        <v>0.0</v>
      </c>
      <c r="BD55" s="360"/>
      <c r="BE55" s="359">
        <f t="shared" ref="BE55:BE57" si="41">AY55+BA55+BC55</f>
        <v>100000</v>
      </c>
      <c r="BF55" s="127"/>
      <c r="BG55" s="333">
        <v>600000.0</v>
      </c>
      <c r="BH55" s="334"/>
      <c r="BI55" s="325"/>
      <c r="BJ55" s="323"/>
      <c r="BK55" s="325"/>
      <c r="BL55" s="323"/>
      <c r="BM55" s="325"/>
    </row>
    <row r="56" ht="30.0" customHeight="1">
      <c r="A56" s="120"/>
      <c r="B56" s="120"/>
      <c r="C56" s="120"/>
      <c r="D56" s="120"/>
      <c r="E56" s="120"/>
      <c r="F56" s="120"/>
      <c r="G56" s="120"/>
      <c r="H56" s="175"/>
      <c r="I56" s="175"/>
      <c r="J56" s="175"/>
      <c r="K56" s="175"/>
      <c r="L56" s="175"/>
      <c r="M56" s="126"/>
      <c r="N56" s="126"/>
      <c r="O56" s="127"/>
      <c r="P56" s="219"/>
      <c r="Q56" s="220"/>
      <c r="R56" s="129"/>
      <c r="S56" s="132">
        <v>23360.0</v>
      </c>
      <c r="T56" s="196" t="s">
        <v>220</v>
      </c>
      <c r="U56" s="323"/>
      <c r="V56" s="320"/>
      <c r="W56" s="117"/>
      <c r="X56" s="117"/>
      <c r="Y56" s="117"/>
      <c r="Z56" s="357"/>
      <c r="AA56" s="335"/>
      <c r="AB56" s="127"/>
      <c r="AC56" s="144"/>
      <c r="AD56" s="127"/>
      <c r="AE56" s="144"/>
      <c r="AF56" s="358"/>
      <c r="AG56" s="359"/>
      <c r="AH56" s="127"/>
      <c r="AI56" s="325"/>
      <c r="AJ56" s="323"/>
      <c r="AK56" s="325">
        <v>0.0</v>
      </c>
      <c r="AL56" s="323"/>
      <c r="AM56" s="325"/>
      <c r="AN56" s="360"/>
      <c r="AO56" s="359"/>
      <c r="AP56" s="127"/>
      <c r="AQ56" s="325">
        <v>100000.0</v>
      </c>
      <c r="AR56" s="323"/>
      <c r="AS56" s="325"/>
      <c r="AT56" s="323"/>
      <c r="AU56" s="325"/>
      <c r="AV56" s="360"/>
      <c r="AW56" s="359">
        <f t="shared" si="40"/>
        <v>100000</v>
      </c>
      <c r="AX56" s="127"/>
      <c r="AY56" s="325"/>
      <c r="AZ56" s="127"/>
      <c r="BA56" s="325">
        <v>100000.0</v>
      </c>
      <c r="BB56" s="323"/>
      <c r="BC56" s="325"/>
      <c r="BD56" s="360"/>
      <c r="BE56" s="359">
        <f t="shared" si="41"/>
        <v>100000</v>
      </c>
      <c r="BF56" s="127"/>
      <c r="BG56" s="333">
        <v>200000.0</v>
      </c>
      <c r="BH56" s="334"/>
      <c r="BI56" s="325"/>
      <c r="BJ56" s="323"/>
      <c r="BK56" s="325"/>
      <c r="BL56" s="323"/>
      <c r="BM56" s="325"/>
    </row>
    <row r="57" ht="30.0" customHeight="1">
      <c r="A57" s="120"/>
      <c r="B57" s="120"/>
      <c r="C57" s="120"/>
      <c r="D57" s="120"/>
      <c r="E57" s="120"/>
      <c r="F57" s="120"/>
      <c r="G57" s="120"/>
      <c r="H57" s="175" t="s">
        <v>78</v>
      </c>
      <c r="I57" s="175">
        <v>5.0</v>
      </c>
      <c r="J57" s="175" t="s">
        <v>162</v>
      </c>
      <c r="K57" s="175">
        <v>0.0</v>
      </c>
      <c r="L57" s="175" t="s">
        <v>79</v>
      </c>
      <c r="M57" s="126"/>
      <c r="N57" s="126"/>
      <c r="O57" s="127">
        <v>145.0</v>
      </c>
      <c r="P57" s="219" t="s">
        <v>90</v>
      </c>
      <c r="Q57" s="220">
        <v>1.0</v>
      </c>
      <c r="R57" s="129" t="s">
        <v>156</v>
      </c>
      <c r="S57" s="132">
        <v>23500.0</v>
      </c>
      <c r="T57" s="196" t="s">
        <v>119</v>
      </c>
      <c r="U57" s="323">
        <v>11.0</v>
      </c>
      <c r="V57" s="320"/>
      <c r="W57" s="117"/>
      <c r="X57" s="117"/>
      <c r="Y57" s="117"/>
      <c r="Z57" s="357"/>
      <c r="AA57" s="335">
        <v>0.0</v>
      </c>
      <c r="AB57" s="127"/>
      <c r="AC57" s="144">
        <v>0.0</v>
      </c>
      <c r="AD57" s="127"/>
      <c r="AE57" s="144">
        <f>AC57</f>
        <v>0</v>
      </c>
      <c r="AF57" s="358"/>
      <c r="AG57" s="359">
        <f>AE57</f>
        <v>0</v>
      </c>
      <c r="AH57" s="127"/>
      <c r="AI57" s="325">
        <v>0.0</v>
      </c>
      <c r="AJ57" s="323"/>
      <c r="AK57" s="325">
        <v>0.0</v>
      </c>
      <c r="AL57" s="323"/>
      <c r="AM57" s="325">
        <v>0.0</v>
      </c>
      <c r="AN57" s="360"/>
      <c r="AO57" s="359">
        <f>AI57+AK57+AM57</f>
        <v>0</v>
      </c>
      <c r="AP57" s="127"/>
      <c r="AQ57" s="325">
        <f>AM57</f>
        <v>0</v>
      </c>
      <c r="AR57" s="323"/>
      <c r="AS57" s="325">
        <f>AQ57</f>
        <v>0</v>
      </c>
      <c r="AT57" s="323"/>
      <c r="AU57" s="325">
        <f>AS57</f>
        <v>0</v>
      </c>
      <c r="AV57" s="360"/>
      <c r="AW57" s="359">
        <f t="shared" si="40"/>
        <v>0</v>
      </c>
      <c r="AX57" s="127"/>
      <c r="AY57" s="325">
        <f>AQ57</f>
        <v>0</v>
      </c>
      <c r="AZ57" s="127"/>
      <c r="BA57" s="325">
        <v>0.0</v>
      </c>
      <c r="BB57" s="323"/>
      <c r="BC57" s="325">
        <v>0.0</v>
      </c>
      <c r="BD57" s="360"/>
      <c r="BE57" s="359">
        <f t="shared" si="41"/>
        <v>0</v>
      </c>
      <c r="BF57" s="127"/>
      <c r="BG57" s="333">
        <v>0.0</v>
      </c>
      <c r="BH57" s="334"/>
      <c r="BI57" s="325"/>
      <c r="BJ57" s="323"/>
      <c r="BK57" s="325"/>
      <c r="BL57" s="323"/>
      <c r="BM57" s="325"/>
    </row>
    <row r="58" ht="75.0" customHeight="1">
      <c r="A58" s="120"/>
      <c r="B58" s="120"/>
      <c r="C58" s="120"/>
      <c r="D58" s="120"/>
      <c r="E58" s="120"/>
      <c r="F58" s="120"/>
      <c r="G58" s="120"/>
      <c r="H58" s="309" t="s">
        <v>78</v>
      </c>
      <c r="I58" s="310">
        <v>5.0</v>
      </c>
      <c r="J58" s="311" t="s">
        <v>162</v>
      </c>
      <c r="K58" s="312">
        <v>0.0</v>
      </c>
      <c r="L58" s="309" t="s">
        <v>79</v>
      </c>
      <c r="M58" s="361">
        <v>5.0</v>
      </c>
      <c r="N58" s="163" t="s">
        <v>221</v>
      </c>
      <c r="O58" s="165"/>
      <c r="P58" s="165"/>
      <c r="Q58" s="165"/>
      <c r="R58" s="166"/>
      <c r="S58" s="105">
        <v>20000.0</v>
      </c>
      <c r="T58" s="346" t="s">
        <v>123</v>
      </c>
      <c r="U58" s="105">
        <v>11.0</v>
      </c>
      <c r="V58" s="167" t="s">
        <v>84</v>
      </c>
      <c r="W58" s="166" t="s">
        <v>85</v>
      </c>
      <c r="X58" s="105" t="s">
        <v>87</v>
      </c>
      <c r="Y58" s="105" t="s">
        <v>115</v>
      </c>
      <c r="Z58" s="258">
        <v>0.0</v>
      </c>
      <c r="AA58" s="344">
        <v>0.0</v>
      </c>
      <c r="AB58" s="362">
        <v>1.0</v>
      </c>
      <c r="AC58" s="67">
        <f>activ.12!AC59+activ.12!AC60+activ.12!AC61</f>
        <v>0</v>
      </c>
      <c r="AD58" s="363">
        <v>1.0</v>
      </c>
      <c r="AE58" s="67">
        <f>AE59+AE60+AE61</f>
        <v>85100</v>
      </c>
      <c r="AF58" s="364">
        <f t="shared" ref="AF58:AF59" si="42">Z58+AB58+AD58</f>
        <v>2</v>
      </c>
      <c r="AG58" s="67">
        <f>AE58+AC58+AA58</f>
        <v>85100</v>
      </c>
      <c r="AH58" s="105">
        <v>1.0</v>
      </c>
      <c r="AI58" s="67">
        <f>AI59+AI60+AI61</f>
        <v>95845</v>
      </c>
      <c r="AJ58" s="105">
        <v>1.0</v>
      </c>
      <c r="AK58" s="67">
        <f>activ.12!AK59+activ.12!AK60+activ.12!AK61</f>
        <v>281750</v>
      </c>
      <c r="AL58" s="105">
        <v>1.0</v>
      </c>
      <c r="AM58" s="67">
        <f>activ.12!AM59+activ.12!AM60+activ.12!AM61</f>
        <v>250000</v>
      </c>
      <c r="AN58" s="105">
        <f>AH58+AJ58+AL58</f>
        <v>3</v>
      </c>
      <c r="AO58" s="67">
        <f>AO59+AO60+AO61</f>
        <v>627595</v>
      </c>
      <c r="AP58" s="105">
        <v>1.0</v>
      </c>
      <c r="AQ58" s="67">
        <f>activ.12!AQ59+activ.12!AQ60+activ.12!AQ61</f>
        <v>0</v>
      </c>
      <c r="AR58" s="105">
        <v>1.0</v>
      </c>
      <c r="AS58" s="67">
        <v>50000.0</v>
      </c>
      <c r="AT58" s="105">
        <v>1.0</v>
      </c>
      <c r="AU58" s="67">
        <f>activ.12!AU59+activ.12!AU60+activ.12!AU61</f>
        <v>0</v>
      </c>
      <c r="AV58" s="105">
        <f>AP58+AR58+AT58</f>
        <v>3</v>
      </c>
      <c r="AW58" s="67">
        <v>50000.0</v>
      </c>
      <c r="AX58" s="105"/>
      <c r="AY58" s="67">
        <f>activ.12!AY59+activ.12!AY60+activ.12!AY61</f>
        <v>0</v>
      </c>
      <c r="AZ58" s="105">
        <v>1.0</v>
      </c>
      <c r="BA58" s="67">
        <f>activ.12!BA59+activ.12!BA60+activ.12!BA61</f>
        <v>0</v>
      </c>
      <c r="BB58" s="105"/>
      <c r="BC58" s="67">
        <f>activ.12!BC59+activ.12!BC60+activ.12!BC61</f>
        <v>0</v>
      </c>
      <c r="BD58" s="105">
        <f>AX58+AZ58+BB58</f>
        <v>1</v>
      </c>
      <c r="BE58" s="67">
        <v>3000000.0</v>
      </c>
      <c r="BF58" s="363">
        <f>BD58+AV58+AN58+AF58</f>
        <v>9</v>
      </c>
      <c r="BG58" s="318">
        <f>BG59+BG60+BG61</f>
        <v>1729955</v>
      </c>
      <c r="BH58" s="354"/>
      <c r="BI58" s="355"/>
      <c r="BJ58" s="356"/>
      <c r="BK58" s="355"/>
      <c r="BL58" s="356"/>
      <c r="BM58" s="355"/>
    </row>
    <row r="59" ht="30.0" customHeight="1">
      <c r="A59" s="120"/>
      <c r="B59" s="120"/>
      <c r="C59" s="120"/>
      <c r="D59" s="120"/>
      <c r="E59" s="120"/>
      <c r="F59" s="120"/>
      <c r="G59" s="120"/>
      <c r="H59" s="175" t="s">
        <v>78</v>
      </c>
      <c r="I59" s="175">
        <v>5.0</v>
      </c>
      <c r="J59" s="175" t="s">
        <v>162</v>
      </c>
      <c r="K59" s="175">
        <v>0.0</v>
      </c>
      <c r="L59" s="175" t="s">
        <v>79</v>
      </c>
      <c r="M59" s="365"/>
      <c r="N59" s="366"/>
      <c r="O59" s="127">
        <v>145.0</v>
      </c>
      <c r="P59" s="219" t="s">
        <v>90</v>
      </c>
      <c r="Q59" s="220">
        <v>1.0</v>
      </c>
      <c r="R59" s="129" t="s">
        <v>82</v>
      </c>
      <c r="S59" s="132">
        <v>25100.0</v>
      </c>
      <c r="T59" s="214" t="s">
        <v>128</v>
      </c>
      <c r="U59" s="127">
        <v>11.0</v>
      </c>
      <c r="V59" s="183" t="s">
        <v>84</v>
      </c>
      <c r="W59" s="129" t="s">
        <v>85</v>
      </c>
      <c r="X59" s="127" t="s">
        <v>87</v>
      </c>
      <c r="Y59" s="127" t="s">
        <v>115</v>
      </c>
      <c r="Z59" s="357"/>
      <c r="AA59" s="335">
        <v>0.0</v>
      </c>
      <c r="AB59" s="127"/>
      <c r="AC59" s="367">
        <v>0.0</v>
      </c>
      <c r="AD59" s="321"/>
      <c r="AE59" s="367">
        <v>0.0</v>
      </c>
      <c r="AF59" s="358">
        <f t="shared" si="42"/>
        <v>0</v>
      </c>
      <c r="AG59" s="359">
        <f>AE59</f>
        <v>0</v>
      </c>
      <c r="AH59" s="127"/>
      <c r="AI59" s="325">
        <v>0.0</v>
      </c>
      <c r="AJ59" s="323"/>
      <c r="AK59" s="325">
        <v>0.0</v>
      </c>
      <c r="AL59" s="323"/>
      <c r="AM59" s="325">
        <v>50000.0</v>
      </c>
      <c r="AN59" s="360"/>
      <c r="AO59" s="359">
        <f t="shared" ref="AO59:AO61" si="43">AI59+AK59+AM59</f>
        <v>50000</v>
      </c>
      <c r="AP59" s="127"/>
      <c r="AQ59" s="325">
        <v>0.0</v>
      </c>
      <c r="AR59" s="323"/>
      <c r="AS59" s="325">
        <f>AQ59</f>
        <v>0</v>
      </c>
      <c r="AT59" s="323"/>
      <c r="AU59" s="325">
        <f>AS59</f>
        <v>0</v>
      </c>
      <c r="AV59" s="360"/>
      <c r="AW59" s="359">
        <f t="shared" ref="AW59:AW61" si="44">AQ59+AS59+AU59</f>
        <v>0</v>
      </c>
      <c r="AX59" s="127"/>
      <c r="AY59" s="325">
        <f t="shared" ref="AY59:AY60" si="45">AQ59</f>
        <v>0</v>
      </c>
      <c r="AZ59" s="323"/>
      <c r="BA59" s="325">
        <f>AY59</f>
        <v>0</v>
      </c>
      <c r="BB59" s="323"/>
      <c r="BC59" s="325">
        <v>0.0</v>
      </c>
      <c r="BD59" s="360"/>
      <c r="BE59" s="359">
        <f t="shared" ref="BE59:BE61" si="46">AY59+BA59+BC59</f>
        <v>0</v>
      </c>
      <c r="BF59" s="127"/>
      <c r="BG59" s="333">
        <f>BE59+AW59+AO59+AG59</f>
        <v>50000</v>
      </c>
      <c r="BH59" s="368"/>
      <c r="BI59" s="369"/>
      <c r="BJ59" s="370"/>
      <c r="BK59" s="369"/>
      <c r="BL59" s="370"/>
      <c r="BM59" s="369"/>
    </row>
    <row r="60" ht="38.25" customHeight="1">
      <c r="A60" s="120"/>
      <c r="B60" s="120"/>
      <c r="C60" s="120"/>
      <c r="D60" s="120"/>
      <c r="E60" s="120"/>
      <c r="F60" s="120"/>
      <c r="G60" s="120"/>
      <c r="H60" s="175" t="s">
        <v>78</v>
      </c>
      <c r="I60" s="175">
        <v>5.0</v>
      </c>
      <c r="J60" s="175" t="s">
        <v>162</v>
      </c>
      <c r="K60" s="175">
        <v>0.0</v>
      </c>
      <c r="L60" s="175" t="s">
        <v>79</v>
      </c>
      <c r="M60" s="365"/>
      <c r="N60" s="366"/>
      <c r="O60" s="127">
        <v>145.0</v>
      </c>
      <c r="P60" s="219" t="s">
        <v>90</v>
      </c>
      <c r="Q60" s="220">
        <v>2.0</v>
      </c>
      <c r="R60" s="129" t="s">
        <v>210</v>
      </c>
      <c r="S60" s="132">
        <v>25300.0</v>
      </c>
      <c r="T60" s="196" t="s">
        <v>129</v>
      </c>
      <c r="U60" s="127">
        <v>11.0</v>
      </c>
      <c r="V60" s="183" t="s">
        <v>84</v>
      </c>
      <c r="W60" s="129" t="s">
        <v>85</v>
      </c>
      <c r="X60" s="127" t="s">
        <v>87</v>
      </c>
      <c r="Y60" s="127" t="s">
        <v>115</v>
      </c>
      <c r="Z60" s="357"/>
      <c r="AA60" s="335">
        <v>0.0</v>
      </c>
      <c r="AB60" s="127"/>
      <c r="AC60" s="325">
        <v>0.0</v>
      </c>
      <c r="AD60" s="321"/>
      <c r="AE60" s="325">
        <v>85100.0</v>
      </c>
      <c r="AF60" s="358"/>
      <c r="AG60" s="332">
        <f>AC60+AE60</f>
        <v>85100</v>
      </c>
      <c r="AH60" s="127"/>
      <c r="AI60" s="325">
        <v>11845.0</v>
      </c>
      <c r="AJ60" s="323"/>
      <c r="AK60" s="325">
        <v>281750.0</v>
      </c>
      <c r="AL60" s="323"/>
      <c r="AM60" s="325">
        <v>200000.0</v>
      </c>
      <c r="AN60" s="360"/>
      <c r="AO60" s="359">
        <f t="shared" si="43"/>
        <v>493595</v>
      </c>
      <c r="AP60" s="127"/>
      <c r="AQ60" s="325">
        <v>0.0</v>
      </c>
      <c r="AR60" s="323"/>
      <c r="AS60" s="325">
        <v>301260.0</v>
      </c>
      <c r="AT60" s="323"/>
      <c r="AU60" s="325">
        <v>0.0</v>
      </c>
      <c r="AV60" s="360"/>
      <c r="AW60" s="359">
        <f t="shared" si="44"/>
        <v>301260</v>
      </c>
      <c r="AX60" s="127"/>
      <c r="AY60" s="325">
        <f t="shared" si="45"/>
        <v>0</v>
      </c>
      <c r="AZ60" s="323"/>
      <c r="BA60" s="325">
        <v>0.0</v>
      </c>
      <c r="BB60" s="323"/>
      <c r="BC60" s="325">
        <v>0.0</v>
      </c>
      <c r="BD60" s="360"/>
      <c r="BE60" s="359">
        <f t="shared" si="46"/>
        <v>0</v>
      </c>
      <c r="BF60" s="127"/>
      <c r="BG60" s="333">
        <v>879955.0</v>
      </c>
      <c r="BH60" s="334"/>
      <c r="BI60" s="325"/>
      <c r="BJ60" s="323"/>
      <c r="BK60" s="325"/>
      <c r="BL60" s="323"/>
      <c r="BM60" s="325"/>
    </row>
    <row r="61" ht="15.75" customHeight="1">
      <c r="A61" s="120"/>
      <c r="B61" s="120"/>
      <c r="C61" s="120"/>
      <c r="D61" s="120"/>
      <c r="E61" s="120"/>
      <c r="F61" s="120"/>
      <c r="G61" s="120"/>
      <c r="H61" s="175" t="s">
        <v>78</v>
      </c>
      <c r="I61" s="175">
        <v>5.0</v>
      </c>
      <c r="J61" s="175" t="s">
        <v>162</v>
      </c>
      <c r="K61" s="175">
        <v>0.0</v>
      </c>
      <c r="L61" s="175" t="s">
        <v>79</v>
      </c>
      <c r="M61" s="365"/>
      <c r="N61" s="366"/>
      <c r="O61" s="127">
        <v>145.0</v>
      </c>
      <c r="P61" s="219" t="s">
        <v>90</v>
      </c>
      <c r="Q61" s="220">
        <v>1.0</v>
      </c>
      <c r="R61" s="129" t="s">
        <v>156</v>
      </c>
      <c r="S61" s="132">
        <v>25400.0</v>
      </c>
      <c r="T61" s="196" t="s">
        <v>120</v>
      </c>
      <c r="U61" s="127">
        <v>11.0</v>
      </c>
      <c r="V61" s="371" t="s">
        <v>84</v>
      </c>
      <c r="W61" s="372" t="s">
        <v>85</v>
      </c>
      <c r="X61" s="127" t="s">
        <v>87</v>
      </c>
      <c r="Y61" s="127" t="s">
        <v>115</v>
      </c>
      <c r="Z61" s="373"/>
      <c r="AA61" s="335">
        <v>0.0</v>
      </c>
      <c r="AB61" s="374"/>
      <c r="AC61" s="325">
        <v>0.0</v>
      </c>
      <c r="AD61" s="370"/>
      <c r="AE61" s="367">
        <v>0.0</v>
      </c>
      <c r="AF61" s="358"/>
      <c r="AG61" s="332">
        <f>AC61</f>
        <v>0</v>
      </c>
      <c r="AH61" s="374"/>
      <c r="AI61" s="325">
        <v>84000.0</v>
      </c>
      <c r="AJ61" s="375"/>
      <c r="AK61" s="325">
        <v>0.0</v>
      </c>
      <c r="AL61" s="375"/>
      <c r="AM61" s="325">
        <v>0.0</v>
      </c>
      <c r="AN61" s="360"/>
      <c r="AO61" s="359">
        <f t="shared" si="43"/>
        <v>84000</v>
      </c>
      <c r="AP61" s="374"/>
      <c r="AQ61" s="325">
        <v>0.0</v>
      </c>
      <c r="AR61" s="375"/>
      <c r="AS61" s="325">
        <v>716000.0</v>
      </c>
      <c r="AT61" s="375"/>
      <c r="AU61" s="325">
        <v>0.0</v>
      </c>
      <c r="AV61" s="360"/>
      <c r="AW61" s="359">
        <f t="shared" si="44"/>
        <v>716000</v>
      </c>
      <c r="AX61" s="374"/>
      <c r="AY61" s="325">
        <v>0.0</v>
      </c>
      <c r="AZ61" s="375"/>
      <c r="BA61" s="325">
        <f t="shared" ref="BA61:BA63" si="49">AY61</f>
        <v>0</v>
      </c>
      <c r="BB61" s="375"/>
      <c r="BC61" s="325">
        <f t="shared" ref="BC61:BC63" si="50">BA61</f>
        <v>0</v>
      </c>
      <c r="BD61" s="360"/>
      <c r="BE61" s="359">
        <f t="shared" si="46"/>
        <v>0</v>
      </c>
      <c r="BF61" s="127"/>
      <c r="BG61" s="333">
        <v>800000.0</v>
      </c>
      <c r="BH61" s="334"/>
      <c r="BI61" s="325"/>
      <c r="BJ61" s="323"/>
      <c r="BK61" s="325"/>
      <c r="BL61" s="323"/>
      <c r="BM61" s="325"/>
      <c r="BO61" s="116">
        <v>84000.0</v>
      </c>
      <c r="BP61" s="116">
        <f>BN61-BO61</f>
        <v>-84000</v>
      </c>
    </row>
    <row r="62" ht="60.0" customHeight="1">
      <c r="A62" s="120"/>
      <c r="B62" s="120"/>
      <c r="C62" s="120"/>
      <c r="D62" s="120"/>
      <c r="E62" s="120"/>
      <c r="F62" s="120"/>
      <c r="G62" s="120"/>
      <c r="H62" s="309" t="s">
        <v>78</v>
      </c>
      <c r="I62" s="310">
        <v>5.0</v>
      </c>
      <c r="J62" s="311" t="s">
        <v>162</v>
      </c>
      <c r="K62" s="312">
        <v>0.0</v>
      </c>
      <c r="L62" s="309" t="s">
        <v>79</v>
      </c>
      <c r="M62" s="376">
        <v>6.0</v>
      </c>
      <c r="N62" s="163" t="s">
        <v>222</v>
      </c>
      <c r="O62" s="105">
        <v>1078.0</v>
      </c>
      <c r="P62" s="166" t="s">
        <v>223</v>
      </c>
      <c r="Q62" s="105" t="s">
        <v>155</v>
      </c>
      <c r="R62" s="166" t="s">
        <v>91</v>
      </c>
      <c r="S62" s="105">
        <v>20000.0</v>
      </c>
      <c r="T62" s="346" t="s">
        <v>123</v>
      </c>
      <c r="U62" s="105">
        <v>11.0</v>
      </c>
      <c r="V62" s="167" t="s">
        <v>84</v>
      </c>
      <c r="W62" s="166" t="s">
        <v>85</v>
      </c>
      <c r="X62" s="105" t="s">
        <v>87</v>
      </c>
      <c r="Y62" s="105" t="s">
        <v>115</v>
      </c>
      <c r="Z62" s="377">
        <v>0.0</v>
      </c>
      <c r="AA62" s="378">
        <f>AA63+AA64</f>
        <v>0</v>
      </c>
      <c r="AB62" s="105">
        <v>0.0</v>
      </c>
      <c r="AC62" s="378">
        <f>AC63+AC64</f>
        <v>0</v>
      </c>
      <c r="AD62" s="105">
        <v>0.0</v>
      </c>
      <c r="AE62" s="67">
        <f>AE63+AE64</f>
        <v>0</v>
      </c>
      <c r="AF62" s="379">
        <f>AD62+AB62+Z62</f>
        <v>0</v>
      </c>
      <c r="AG62" s="67">
        <v>0.0</v>
      </c>
      <c r="AH62" s="105">
        <v>1.0</v>
      </c>
      <c r="AI62" s="67">
        <f>AI63+AI64</f>
        <v>54437.49</v>
      </c>
      <c r="AJ62" s="105">
        <v>1.0</v>
      </c>
      <c r="AK62" s="67">
        <f>AK63+AK64</f>
        <v>34469.36</v>
      </c>
      <c r="AL62" s="105">
        <v>1.0</v>
      </c>
      <c r="AM62" s="67">
        <f>AK62</f>
        <v>34469.36</v>
      </c>
      <c r="AN62" s="105">
        <f t="shared" ref="AN62:AO62" si="47">AH62+AJ62+AL62</f>
        <v>3</v>
      </c>
      <c r="AO62" s="67">
        <f t="shared" si="47"/>
        <v>123376.21</v>
      </c>
      <c r="AP62" s="105">
        <v>1.0</v>
      </c>
      <c r="AQ62" s="67">
        <f>AM62</f>
        <v>34469.36</v>
      </c>
      <c r="AR62" s="105">
        <v>1.0</v>
      </c>
      <c r="AS62" s="67">
        <f t="shared" ref="AS62:AS63" si="52">AQ62</f>
        <v>34469.36</v>
      </c>
      <c r="AT62" s="105">
        <v>1.0</v>
      </c>
      <c r="AU62" s="67">
        <f t="shared" ref="AU62:AU63" si="53">AS62</f>
        <v>34469.36</v>
      </c>
      <c r="AV62" s="105">
        <f t="shared" ref="AV62:AW62" si="48">AP62+AR62+AT62</f>
        <v>3</v>
      </c>
      <c r="AW62" s="67">
        <f t="shared" si="48"/>
        <v>103408.08</v>
      </c>
      <c r="AX62" s="105">
        <v>1.0</v>
      </c>
      <c r="AY62" s="67">
        <f>AU62</f>
        <v>34469.36</v>
      </c>
      <c r="AZ62" s="105">
        <v>1.0</v>
      </c>
      <c r="BA62" s="67">
        <f t="shared" si="49"/>
        <v>34469.36</v>
      </c>
      <c r="BB62" s="105">
        <v>1.0</v>
      </c>
      <c r="BC62" s="67">
        <f t="shared" si="50"/>
        <v>34469.36</v>
      </c>
      <c r="BD62" s="105">
        <f t="shared" ref="BD62:BE62" si="51">AX62+AZ62+BB62</f>
        <v>3</v>
      </c>
      <c r="BE62" s="380">
        <f t="shared" si="51"/>
        <v>103408.08</v>
      </c>
      <c r="BF62" s="381">
        <f>BD62+AV62+AN62+AF62</f>
        <v>9</v>
      </c>
      <c r="BG62" s="318">
        <f>BG63+BG64</f>
        <v>250000</v>
      </c>
      <c r="BH62" s="354"/>
      <c r="BI62" s="355"/>
      <c r="BJ62" s="356"/>
      <c r="BK62" s="355"/>
      <c r="BL62" s="356"/>
      <c r="BM62" s="355"/>
    </row>
    <row r="63" ht="15.75" customHeight="1">
      <c r="A63" s="120"/>
      <c r="B63" s="120"/>
      <c r="C63" s="120"/>
      <c r="D63" s="120"/>
      <c r="E63" s="120"/>
      <c r="F63" s="120"/>
      <c r="G63" s="120"/>
      <c r="H63" s="175" t="s">
        <v>78</v>
      </c>
      <c r="I63" s="175">
        <v>5.0</v>
      </c>
      <c r="J63" s="175" t="s">
        <v>162</v>
      </c>
      <c r="K63" s="175">
        <v>0.0</v>
      </c>
      <c r="L63" s="175" t="s">
        <v>79</v>
      </c>
      <c r="M63" s="217"/>
      <c r="N63" s="366"/>
      <c r="O63" s="127">
        <v>145.0</v>
      </c>
      <c r="P63" s="219" t="s">
        <v>90</v>
      </c>
      <c r="Q63" s="220" t="s">
        <v>155</v>
      </c>
      <c r="R63" s="129" t="s">
        <v>210</v>
      </c>
      <c r="S63" s="132">
        <v>26110.0</v>
      </c>
      <c r="T63" s="196" t="s">
        <v>130</v>
      </c>
      <c r="U63" s="127">
        <v>11.0</v>
      </c>
      <c r="V63" s="183" t="s">
        <v>84</v>
      </c>
      <c r="W63" s="129" t="s">
        <v>85</v>
      </c>
      <c r="X63" s="127" t="s">
        <v>87</v>
      </c>
      <c r="Y63" s="127" t="s">
        <v>115</v>
      </c>
      <c r="Z63" s="127"/>
      <c r="AA63" s="382">
        <v>0.0</v>
      </c>
      <c r="AB63" s="127"/>
      <c r="AC63" s="382">
        <v>0.0</v>
      </c>
      <c r="AD63" s="127"/>
      <c r="AE63" s="382">
        <v>0.0</v>
      </c>
      <c r="AF63" s="358"/>
      <c r="AG63" s="359">
        <f t="shared" ref="AG63:AG64" si="54">AA63+AC63+AE63</f>
        <v>0</v>
      </c>
      <c r="AH63" s="127"/>
      <c r="AI63" s="325">
        <v>0.0</v>
      </c>
      <c r="AJ63" s="323"/>
      <c r="AK63" s="325">
        <f>AI63</f>
        <v>0</v>
      </c>
      <c r="AL63" s="323"/>
      <c r="AM63" s="325">
        <v>50000.0</v>
      </c>
      <c r="AN63" s="360"/>
      <c r="AO63" s="359">
        <f t="shared" ref="AO63:AO64" si="55">AI63+AK63+AM63</f>
        <v>50000</v>
      </c>
      <c r="AP63" s="127"/>
      <c r="AQ63" s="325">
        <v>0.0</v>
      </c>
      <c r="AR63" s="323"/>
      <c r="AS63" s="325">
        <f t="shared" si="52"/>
        <v>0</v>
      </c>
      <c r="AT63" s="323"/>
      <c r="AU63" s="325">
        <f t="shared" si="53"/>
        <v>0</v>
      </c>
      <c r="AV63" s="360"/>
      <c r="AW63" s="359">
        <f t="shared" ref="AW63:AW64" si="56">AQ63+AS63+AU63</f>
        <v>0</v>
      </c>
      <c r="AX63" s="127"/>
      <c r="AY63" s="325">
        <f>AQ63</f>
        <v>0</v>
      </c>
      <c r="AZ63" s="323"/>
      <c r="BA63" s="325">
        <f t="shared" si="49"/>
        <v>0</v>
      </c>
      <c r="BB63" s="323"/>
      <c r="BC63" s="325">
        <f t="shared" si="50"/>
        <v>0</v>
      </c>
      <c r="BD63" s="360"/>
      <c r="BE63" s="359">
        <f t="shared" ref="BE63:BE64" si="57">AY63+BA63+BC63</f>
        <v>0</v>
      </c>
      <c r="BF63" s="127"/>
      <c r="BG63" s="333">
        <f>BE63+AW63+AO63+AG63</f>
        <v>50000</v>
      </c>
      <c r="BH63" s="334"/>
      <c r="BI63" s="325"/>
      <c r="BJ63" s="323"/>
      <c r="BK63" s="325"/>
      <c r="BL63" s="323"/>
      <c r="BM63" s="325"/>
    </row>
    <row r="64" ht="15.75" customHeight="1">
      <c r="A64" s="120"/>
      <c r="B64" s="120"/>
      <c r="C64" s="120"/>
      <c r="D64" s="120"/>
      <c r="E64" s="120"/>
      <c r="F64" s="120"/>
      <c r="G64" s="120"/>
      <c r="H64" s="175" t="s">
        <v>78</v>
      </c>
      <c r="I64" s="175">
        <v>5.0</v>
      </c>
      <c r="J64" s="175" t="s">
        <v>162</v>
      </c>
      <c r="K64" s="175">
        <v>0.0</v>
      </c>
      <c r="L64" s="175" t="s">
        <v>79</v>
      </c>
      <c r="M64" s="217"/>
      <c r="N64" s="366"/>
      <c r="O64" s="127">
        <v>145.0</v>
      </c>
      <c r="P64" s="219" t="s">
        <v>90</v>
      </c>
      <c r="Q64" s="220" t="s">
        <v>155</v>
      </c>
      <c r="R64" s="129" t="s">
        <v>210</v>
      </c>
      <c r="S64" s="132">
        <v>26210.0</v>
      </c>
      <c r="T64" s="196" t="s">
        <v>109</v>
      </c>
      <c r="U64" s="127">
        <v>11.0</v>
      </c>
      <c r="V64" s="183" t="s">
        <v>84</v>
      </c>
      <c r="W64" s="129" t="s">
        <v>85</v>
      </c>
      <c r="X64" s="127" t="s">
        <v>87</v>
      </c>
      <c r="Y64" s="127" t="s">
        <v>115</v>
      </c>
      <c r="Z64" s="374"/>
      <c r="AA64" s="382">
        <v>0.0</v>
      </c>
      <c r="AB64" s="374"/>
      <c r="AC64" s="382">
        <v>0.0</v>
      </c>
      <c r="AD64" s="374"/>
      <c r="AE64" s="382">
        <v>0.0</v>
      </c>
      <c r="AF64" s="358"/>
      <c r="AG64" s="359">
        <f t="shared" si="54"/>
        <v>0</v>
      </c>
      <c r="AH64" s="374"/>
      <c r="AI64" s="325">
        <v>54437.49</v>
      </c>
      <c r="AJ64" s="375"/>
      <c r="AK64" s="325">
        <v>34469.36</v>
      </c>
      <c r="AL64" s="375"/>
      <c r="AM64" s="325">
        <v>0.0</v>
      </c>
      <c r="AN64" s="360"/>
      <c r="AO64" s="359">
        <f t="shared" si="55"/>
        <v>88906.85</v>
      </c>
      <c r="AP64" s="374"/>
      <c r="AQ64" s="325"/>
      <c r="AR64" s="375"/>
      <c r="AS64" s="325">
        <v>37031.05</v>
      </c>
      <c r="AT64" s="375"/>
      <c r="AU64" s="325"/>
      <c r="AV64" s="360"/>
      <c r="AW64" s="359">
        <f t="shared" si="56"/>
        <v>37031.05</v>
      </c>
      <c r="AX64" s="374"/>
      <c r="AY64" s="325">
        <v>37031.05</v>
      </c>
      <c r="AZ64" s="375"/>
      <c r="BA64" s="325">
        <v>37031.05</v>
      </c>
      <c r="BB64" s="323"/>
      <c r="BC64" s="325"/>
      <c r="BD64" s="360"/>
      <c r="BE64" s="359">
        <f t="shared" si="57"/>
        <v>74062.1</v>
      </c>
      <c r="BF64" s="127"/>
      <c r="BG64" s="333">
        <v>200000.0</v>
      </c>
      <c r="BH64" s="334"/>
      <c r="BI64" s="325"/>
      <c r="BJ64" s="323"/>
      <c r="BK64" s="325"/>
      <c r="BL64" s="323"/>
      <c r="BM64" s="325"/>
    </row>
    <row r="65" ht="30.0" customHeight="1">
      <c r="A65" s="120"/>
      <c r="B65" s="120"/>
      <c r="C65" s="120"/>
      <c r="D65" s="120"/>
      <c r="E65" s="120"/>
      <c r="F65" s="120"/>
      <c r="G65" s="120"/>
      <c r="H65" s="309" t="s">
        <v>78</v>
      </c>
      <c r="I65" s="310">
        <v>5.0</v>
      </c>
      <c r="J65" s="311" t="s">
        <v>162</v>
      </c>
      <c r="K65" s="312">
        <v>0.0</v>
      </c>
      <c r="L65" s="309" t="s">
        <v>79</v>
      </c>
      <c r="M65" s="163">
        <v>7.0</v>
      </c>
      <c r="N65" s="163" t="s">
        <v>224</v>
      </c>
      <c r="O65" s="165">
        <v>145.0</v>
      </c>
      <c r="P65" s="165" t="s">
        <v>225</v>
      </c>
      <c r="Q65" s="165" t="s">
        <v>155</v>
      </c>
      <c r="R65" s="166" t="s">
        <v>210</v>
      </c>
      <c r="S65" s="105">
        <v>20000.0</v>
      </c>
      <c r="T65" s="346" t="s">
        <v>123</v>
      </c>
      <c r="U65" s="105">
        <v>11.0</v>
      </c>
      <c r="V65" s="167" t="s">
        <v>84</v>
      </c>
      <c r="W65" s="166" t="s">
        <v>85</v>
      </c>
      <c r="X65" s="105" t="s">
        <v>87</v>
      </c>
      <c r="Y65" s="105" t="s">
        <v>115</v>
      </c>
      <c r="Z65" s="105">
        <v>1.0</v>
      </c>
      <c r="AA65" s="383">
        <v>0.0</v>
      </c>
      <c r="AB65" s="105">
        <v>1.0</v>
      </c>
      <c r="AC65" s="67">
        <f>AC66+AC67</f>
        <v>195893.42</v>
      </c>
      <c r="AD65" s="105">
        <v>1.0</v>
      </c>
      <c r="AE65" s="67">
        <f>AE66+AE67</f>
        <v>18269290.56</v>
      </c>
      <c r="AF65" s="379">
        <f>Z65+AB65+AD65</f>
        <v>3</v>
      </c>
      <c r="AG65" s="384">
        <f>AG66+AG67</f>
        <v>18465183.98</v>
      </c>
      <c r="AH65" s="105">
        <v>1.0</v>
      </c>
      <c r="AI65" s="67">
        <f>AI66+AI67</f>
        <v>0</v>
      </c>
      <c r="AJ65" s="105">
        <v>1.0</v>
      </c>
      <c r="AK65" s="67">
        <f>AK66+AK67</f>
        <v>22332543.91</v>
      </c>
      <c r="AL65" s="105">
        <v>1.0</v>
      </c>
      <c r="AM65" s="67">
        <f>AM66+AM67</f>
        <v>3706646.11</v>
      </c>
      <c r="AN65" s="105">
        <f t="shared" ref="AN65:AO65" si="58">AH65+AJ65+AL65</f>
        <v>3</v>
      </c>
      <c r="AO65" s="384">
        <f t="shared" si="58"/>
        <v>26039190.02</v>
      </c>
      <c r="AP65" s="105">
        <v>1.0</v>
      </c>
      <c r="AQ65" s="67">
        <v>0.0</v>
      </c>
      <c r="AR65" s="105">
        <v>1.0</v>
      </c>
      <c r="AS65" s="67">
        <v>0.0</v>
      </c>
      <c r="AT65" s="105">
        <v>1.0</v>
      </c>
      <c r="AU65" s="67">
        <f t="shared" ref="AU65:AU67" si="60">AS65</f>
        <v>0</v>
      </c>
      <c r="AV65" s="105">
        <f t="shared" ref="AV65:AW65" si="59">AP65+AR65+AT65</f>
        <v>3</v>
      </c>
      <c r="AW65" s="384">
        <f t="shared" si="59"/>
        <v>0</v>
      </c>
      <c r="AX65" s="105">
        <v>1.0</v>
      </c>
      <c r="AY65" s="67">
        <v>0.0</v>
      </c>
      <c r="AZ65" s="105">
        <v>1.0</v>
      </c>
      <c r="BA65" s="67">
        <f t="shared" ref="BA65:BA67" si="61">AY65</f>
        <v>0</v>
      </c>
      <c r="BB65" s="105">
        <v>1.0</v>
      </c>
      <c r="BC65" s="67">
        <f>BA65</f>
        <v>0</v>
      </c>
      <c r="BD65" s="105">
        <f>AX65+AZ65+BB65</f>
        <v>3</v>
      </c>
      <c r="BE65" s="384">
        <f>BE66+BE67</f>
        <v>2300000</v>
      </c>
      <c r="BF65" s="381">
        <f>BD65+AV65+AN65+AF65</f>
        <v>12</v>
      </c>
      <c r="BG65" s="318">
        <f>BG66+BG67</f>
        <v>46804374</v>
      </c>
      <c r="BH65" s="319"/>
      <c r="BI65" s="318"/>
      <c r="BJ65" s="165"/>
      <c r="BK65" s="318"/>
      <c r="BL65" s="165"/>
      <c r="BM65" s="318"/>
    </row>
    <row r="66" ht="15.75" customHeight="1">
      <c r="A66" s="120"/>
      <c r="B66" s="120"/>
      <c r="C66" s="120"/>
      <c r="D66" s="120"/>
      <c r="E66" s="120"/>
      <c r="F66" s="120"/>
      <c r="G66" s="120"/>
      <c r="H66" s="175" t="s">
        <v>78</v>
      </c>
      <c r="I66" s="175">
        <v>5.0</v>
      </c>
      <c r="J66" s="175" t="s">
        <v>162</v>
      </c>
      <c r="K66" s="175">
        <v>0.0</v>
      </c>
      <c r="L66" s="175" t="s">
        <v>79</v>
      </c>
      <c r="M66" s="126"/>
      <c r="N66" s="126"/>
      <c r="O66" s="127">
        <v>145.0</v>
      </c>
      <c r="P66" s="219" t="s">
        <v>90</v>
      </c>
      <c r="Q66" s="220" t="s">
        <v>155</v>
      </c>
      <c r="R66" s="129" t="s">
        <v>156</v>
      </c>
      <c r="S66" s="132">
        <v>27210.0</v>
      </c>
      <c r="T66" s="385" t="s">
        <v>121</v>
      </c>
      <c r="U66" s="127">
        <v>11.0</v>
      </c>
      <c r="V66" s="183" t="s">
        <v>84</v>
      </c>
      <c r="W66" s="129" t="s">
        <v>85</v>
      </c>
      <c r="X66" s="127" t="s">
        <v>87</v>
      </c>
      <c r="Y66" s="127" t="s">
        <v>115</v>
      </c>
      <c r="Z66" s="127"/>
      <c r="AA66" s="386">
        <v>0.0</v>
      </c>
      <c r="AB66" s="387"/>
      <c r="AC66" s="270">
        <f>AA66</f>
        <v>0</v>
      </c>
      <c r="AD66" s="387"/>
      <c r="AE66" s="270">
        <v>0.0</v>
      </c>
      <c r="AF66" s="358"/>
      <c r="AG66" s="332">
        <f t="shared" ref="AG66:AG67" si="62">AA66+AC66+AE66</f>
        <v>0</v>
      </c>
      <c r="AH66" s="127"/>
      <c r="AI66" s="388">
        <v>0.0</v>
      </c>
      <c r="AJ66" s="389"/>
      <c r="AK66" s="137">
        <f>AI66</f>
        <v>0</v>
      </c>
      <c r="AL66" s="120"/>
      <c r="AM66" s="137">
        <f>AK66</f>
        <v>0</v>
      </c>
      <c r="AN66" s="360"/>
      <c r="AO66" s="359">
        <f t="shared" ref="AO66:AO67" si="63">AI66+AK66+AM66</f>
        <v>0</v>
      </c>
      <c r="AP66" s="127"/>
      <c r="AQ66" s="388">
        <v>0.0</v>
      </c>
      <c r="AR66" s="389"/>
      <c r="AS66" s="137">
        <f>AQ66</f>
        <v>0</v>
      </c>
      <c r="AT66" s="120"/>
      <c r="AU66" s="137">
        <f t="shared" si="60"/>
        <v>0</v>
      </c>
      <c r="AV66" s="360"/>
      <c r="AW66" s="359">
        <f t="shared" ref="AW66:AW67" si="64">AQ66+AS66+AU66</f>
        <v>0</v>
      </c>
      <c r="AX66" s="360"/>
      <c r="AY66" s="388">
        <v>0.0</v>
      </c>
      <c r="AZ66" s="389"/>
      <c r="BA66" s="137">
        <f t="shared" si="61"/>
        <v>0</v>
      </c>
      <c r="BB66" s="120"/>
      <c r="BC66" s="137">
        <v>2300000.0</v>
      </c>
      <c r="BD66" s="360"/>
      <c r="BE66" s="359">
        <f t="shared" ref="BE66:BE67" si="65">AY66+BA66+BC66</f>
        <v>2300000</v>
      </c>
      <c r="BF66" s="120"/>
      <c r="BG66" s="333">
        <f>BE66+AW66+AO66+AG66</f>
        <v>2300000</v>
      </c>
      <c r="BH66" s="334"/>
      <c r="BI66" s="325"/>
      <c r="BJ66" s="323"/>
      <c r="BK66" s="325"/>
      <c r="BL66" s="323"/>
      <c r="BM66" s="325"/>
    </row>
    <row r="67" ht="15.75" customHeight="1">
      <c r="A67" s="120"/>
      <c r="B67" s="120"/>
      <c r="C67" s="120"/>
      <c r="D67" s="120"/>
      <c r="E67" s="120"/>
      <c r="F67" s="120"/>
      <c r="G67" s="120"/>
      <c r="H67" s="175" t="s">
        <v>78</v>
      </c>
      <c r="I67" s="175">
        <v>5.0</v>
      </c>
      <c r="J67" s="175" t="s">
        <v>162</v>
      </c>
      <c r="K67" s="175">
        <v>0.0</v>
      </c>
      <c r="L67" s="175" t="s">
        <v>79</v>
      </c>
      <c r="M67" s="126"/>
      <c r="N67" s="126"/>
      <c r="O67" s="127">
        <v>145.0</v>
      </c>
      <c r="P67" s="219" t="s">
        <v>90</v>
      </c>
      <c r="Q67" s="220" t="s">
        <v>155</v>
      </c>
      <c r="R67" s="129" t="s">
        <v>91</v>
      </c>
      <c r="S67" s="132">
        <v>27500.0</v>
      </c>
      <c r="T67" s="196" t="s">
        <v>152</v>
      </c>
      <c r="U67" s="127">
        <v>11.0</v>
      </c>
      <c r="V67" s="183" t="s">
        <v>84</v>
      </c>
      <c r="W67" s="129" t="s">
        <v>85</v>
      </c>
      <c r="X67" s="127" t="s">
        <v>87</v>
      </c>
      <c r="Y67" s="127" t="s">
        <v>115</v>
      </c>
      <c r="Z67" s="127"/>
      <c r="AA67" s="382">
        <v>0.0</v>
      </c>
      <c r="AB67" s="127"/>
      <c r="AC67" s="325">
        <v>195893.42</v>
      </c>
      <c r="AD67" s="321"/>
      <c r="AE67" s="325">
        <v>1.826929056E7</v>
      </c>
      <c r="AF67" s="358"/>
      <c r="AG67" s="332">
        <f t="shared" si="62"/>
        <v>18465183.98</v>
      </c>
      <c r="AH67" s="127"/>
      <c r="AI67" s="325">
        <v>0.0</v>
      </c>
      <c r="AJ67" s="323"/>
      <c r="AK67" s="325">
        <v>2.233254391E7</v>
      </c>
      <c r="AL67" s="323"/>
      <c r="AM67" s="325">
        <v>3706646.11</v>
      </c>
      <c r="AN67" s="360"/>
      <c r="AO67" s="359">
        <f t="shared" si="63"/>
        <v>26039190.02</v>
      </c>
      <c r="AP67" s="127"/>
      <c r="AQ67" s="325"/>
      <c r="AR67" s="323"/>
      <c r="AS67" s="325">
        <v>0.0</v>
      </c>
      <c r="AT67" s="323"/>
      <c r="AU67" s="325">
        <f t="shared" si="60"/>
        <v>0</v>
      </c>
      <c r="AV67" s="360"/>
      <c r="AW67" s="359">
        <f t="shared" si="64"/>
        <v>0</v>
      </c>
      <c r="AX67" s="127"/>
      <c r="AY67" s="325"/>
      <c r="AZ67" s="323"/>
      <c r="BA67" s="325" t="str">
        <f t="shared" si="61"/>
        <v/>
      </c>
      <c r="BB67" s="323"/>
      <c r="BC67" s="325"/>
      <c r="BD67" s="360"/>
      <c r="BE67" s="359">
        <f t="shared" si="65"/>
        <v>0</v>
      </c>
      <c r="BF67" s="127"/>
      <c r="BG67" s="333">
        <v>4.4504374E7</v>
      </c>
      <c r="BH67" s="334"/>
      <c r="BI67" s="325"/>
      <c r="BJ67" s="323"/>
      <c r="BK67" s="325"/>
      <c r="BL67" s="323"/>
      <c r="BM67" s="325"/>
    </row>
    <row r="68" ht="45.0" customHeight="1">
      <c r="A68" s="120"/>
      <c r="B68" s="120"/>
      <c r="C68" s="120"/>
      <c r="D68" s="120"/>
      <c r="E68" s="120"/>
      <c r="F68" s="120"/>
      <c r="G68" s="120"/>
      <c r="H68" s="309" t="s">
        <v>78</v>
      </c>
      <c r="I68" s="310">
        <v>5.0</v>
      </c>
      <c r="J68" s="311" t="s">
        <v>162</v>
      </c>
      <c r="K68" s="312">
        <v>0.0</v>
      </c>
      <c r="L68" s="309" t="s">
        <v>79</v>
      </c>
      <c r="M68" s="163">
        <v>8.0</v>
      </c>
      <c r="N68" s="163" t="s">
        <v>226</v>
      </c>
      <c r="O68" s="165">
        <v>145.0</v>
      </c>
      <c r="P68" s="165" t="s">
        <v>225</v>
      </c>
      <c r="Q68" s="165">
        <v>3.0</v>
      </c>
      <c r="R68" s="166" t="s">
        <v>210</v>
      </c>
      <c r="S68" s="105">
        <v>20000.0</v>
      </c>
      <c r="T68" s="346" t="s">
        <v>123</v>
      </c>
      <c r="U68" s="105">
        <v>11.0</v>
      </c>
      <c r="V68" s="167" t="s">
        <v>84</v>
      </c>
      <c r="W68" s="166" t="s">
        <v>85</v>
      </c>
      <c r="X68" s="105" t="s">
        <v>115</v>
      </c>
      <c r="Y68" s="105" t="s">
        <v>87</v>
      </c>
      <c r="Z68" s="105">
        <v>1.0</v>
      </c>
      <c r="AA68" s="390">
        <f>AA69+AA70</f>
        <v>0</v>
      </c>
      <c r="AB68" s="105">
        <v>1.0</v>
      </c>
      <c r="AC68" s="391">
        <f>AC69+AC70</f>
        <v>0</v>
      </c>
      <c r="AD68" s="105">
        <v>1.0</v>
      </c>
      <c r="AE68" s="391">
        <f>AE69+AE70</f>
        <v>0</v>
      </c>
      <c r="AF68" s="392">
        <f>Z68+AB68+AD68</f>
        <v>3</v>
      </c>
      <c r="AG68" s="391">
        <f>AG69+AG70</f>
        <v>0</v>
      </c>
      <c r="AH68" s="105">
        <v>1.0</v>
      </c>
      <c r="AI68" s="391">
        <f>AI69+AI70</f>
        <v>0</v>
      </c>
      <c r="AJ68" s="105">
        <v>1.0</v>
      </c>
      <c r="AK68" s="391">
        <f>AK69+AK70</f>
        <v>0</v>
      </c>
      <c r="AL68" s="105">
        <v>1.0</v>
      </c>
      <c r="AM68" s="391">
        <f>AM69+AM70</f>
        <v>100000</v>
      </c>
      <c r="AN68" s="105">
        <f t="shared" ref="AN68:AN71" si="66">AH68+AJ68+AL68</f>
        <v>3</v>
      </c>
      <c r="AO68" s="391">
        <f>AO69+AO70</f>
        <v>100000</v>
      </c>
      <c r="AP68" s="105">
        <v>1.0</v>
      </c>
      <c r="AQ68" s="391">
        <f>AQ69+AQ70</f>
        <v>0</v>
      </c>
      <c r="AR68" s="105">
        <v>1.0</v>
      </c>
      <c r="AS68" s="391">
        <f>AS69+AS70</f>
        <v>200000</v>
      </c>
      <c r="AT68" s="105">
        <v>1.0</v>
      </c>
      <c r="AU68" s="391">
        <f>AU69+AU70</f>
        <v>0</v>
      </c>
      <c r="AV68" s="105">
        <f t="shared" ref="AV68:AV71" si="67">AP68+AR68+AT68</f>
        <v>3</v>
      </c>
      <c r="AW68" s="391">
        <f>AW69+AW70</f>
        <v>200000</v>
      </c>
      <c r="AX68" s="105">
        <v>1.0</v>
      </c>
      <c r="AY68" s="391">
        <f>AY69+AY70</f>
        <v>0</v>
      </c>
      <c r="AZ68" s="105">
        <v>1.0</v>
      </c>
      <c r="BA68" s="391">
        <f>BA69+BA70</f>
        <v>0</v>
      </c>
      <c r="BB68" s="105">
        <v>1.0</v>
      </c>
      <c r="BC68" s="391">
        <f>BC69+BC70</f>
        <v>200000</v>
      </c>
      <c r="BD68" s="105">
        <f t="shared" ref="BD68:BD71" si="68">AX68+AZ68+BB68</f>
        <v>3</v>
      </c>
      <c r="BE68" s="391">
        <f>BE69+BE70</f>
        <v>200000</v>
      </c>
      <c r="BF68" s="105">
        <f>BD68+AV68+AN68+AF68</f>
        <v>12</v>
      </c>
      <c r="BG68" s="318">
        <f>BG69+BG70</f>
        <v>500000</v>
      </c>
      <c r="BH68" s="354"/>
      <c r="BI68" s="355"/>
      <c r="BJ68" s="356"/>
      <c r="BK68" s="355"/>
      <c r="BL68" s="356"/>
      <c r="BM68" s="355"/>
    </row>
    <row r="69" ht="15.75" customHeight="1">
      <c r="A69" s="120"/>
      <c r="B69" s="120"/>
      <c r="C69" s="120"/>
      <c r="D69" s="120"/>
      <c r="E69" s="120"/>
      <c r="F69" s="120"/>
      <c r="G69" s="120"/>
      <c r="H69" s="175" t="s">
        <v>78</v>
      </c>
      <c r="I69" s="175">
        <v>5.0</v>
      </c>
      <c r="J69" s="175" t="s">
        <v>162</v>
      </c>
      <c r="K69" s="175">
        <v>0.0</v>
      </c>
      <c r="L69" s="175" t="s">
        <v>79</v>
      </c>
      <c r="M69" s="126"/>
      <c r="N69" s="217"/>
      <c r="O69" s="127">
        <v>145.0</v>
      </c>
      <c r="P69" s="219" t="s">
        <v>90</v>
      </c>
      <c r="Q69" s="220">
        <v>2.0</v>
      </c>
      <c r="R69" s="129" t="s">
        <v>91</v>
      </c>
      <c r="S69" s="132">
        <v>29100.0</v>
      </c>
      <c r="T69" s="196" t="s">
        <v>131</v>
      </c>
      <c r="U69" s="127">
        <v>11.0</v>
      </c>
      <c r="V69" s="183" t="s">
        <v>84</v>
      </c>
      <c r="W69" s="129" t="s">
        <v>85</v>
      </c>
      <c r="X69" s="127" t="s">
        <v>115</v>
      </c>
      <c r="Y69" s="127" t="s">
        <v>87</v>
      </c>
      <c r="Z69" s="127"/>
      <c r="AA69" s="382">
        <v>0.0</v>
      </c>
      <c r="AB69" s="127"/>
      <c r="AC69" s="144">
        <f t="shared" ref="AC69:AC70" si="69">AA69</f>
        <v>0</v>
      </c>
      <c r="AD69" s="127"/>
      <c r="AE69" s="144">
        <f>AC69</f>
        <v>0</v>
      </c>
      <c r="AF69" s="358"/>
      <c r="AG69" s="332">
        <f t="shared" ref="AG69:AG70" si="70">AA69+AC69+AE69</f>
        <v>0</v>
      </c>
      <c r="AH69" s="127"/>
      <c r="AI69" s="325">
        <v>0.0</v>
      </c>
      <c r="AJ69" s="323"/>
      <c r="AK69" s="325">
        <v>0.0</v>
      </c>
      <c r="AL69" s="323"/>
      <c r="AM69" s="325">
        <v>100000.0</v>
      </c>
      <c r="AN69" s="360">
        <f t="shared" si="66"/>
        <v>0</v>
      </c>
      <c r="AO69" s="359">
        <f t="shared" ref="AO69:AO73" si="71">AI69+AK69+AM69</f>
        <v>100000</v>
      </c>
      <c r="AP69" s="127"/>
      <c r="AQ69" s="325">
        <v>0.0</v>
      </c>
      <c r="AR69" s="323"/>
      <c r="AS69" s="325">
        <f>AQ69</f>
        <v>0</v>
      </c>
      <c r="AT69" s="323"/>
      <c r="AU69" s="325">
        <f>AS69</f>
        <v>0</v>
      </c>
      <c r="AV69" s="360">
        <f t="shared" si="67"/>
        <v>0</v>
      </c>
      <c r="AW69" s="359">
        <f t="shared" ref="AW69:AW71" si="72">AQ69+AS69+AU69</f>
        <v>0</v>
      </c>
      <c r="AX69" s="127"/>
      <c r="AY69" s="325">
        <v>0.0</v>
      </c>
      <c r="AZ69" s="323"/>
      <c r="BA69" s="325">
        <f t="shared" ref="BA69:BA70" si="73">AY69</f>
        <v>0</v>
      </c>
      <c r="BB69" s="323"/>
      <c r="BC69" s="325">
        <v>200000.0</v>
      </c>
      <c r="BD69" s="360">
        <f t="shared" si="68"/>
        <v>0</v>
      </c>
      <c r="BE69" s="359">
        <f t="shared" ref="BE69:BE70" si="74">AY69+BA69+BC69</f>
        <v>200000</v>
      </c>
      <c r="BF69" s="127"/>
      <c r="BG69" s="333">
        <v>300000.0</v>
      </c>
      <c r="BH69" s="334"/>
      <c r="BI69" s="325"/>
      <c r="BJ69" s="323"/>
      <c r="BK69" s="325"/>
      <c r="BL69" s="323"/>
      <c r="BM69" s="325"/>
    </row>
    <row r="70" ht="15.75" customHeight="1">
      <c r="A70" s="120"/>
      <c r="B70" s="120"/>
      <c r="C70" s="120"/>
      <c r="D70" s="120"/>
      <c r="E70" s="120"/>
      <c r="F70" s="120"/>
      <c r="G70" s="120"/>
      <c r="H70" s="175" t="s">
        <v>78</v>
      </c>
      <c r="I70" s="175">
        <v>5.0</v>
      </c>
      <c r="J70" s="175" t="s">
        <v>162</v>
      </c>
      <c r="K70" s="175">
        <v>0.0</v>
      </c>
      <c r="L70" s="175" t="s">
        <v>79</v>
      </c>
      <c r="M70" s="126"/>
      <c r="N70" s="217"/>
      <c r="O70" s="127">
        <v>145.0</v>
      </c>
      <c r="P70" s="219" t="s">
        <v>90</v>
      </c>
      <c r="Q70" s="220">
        <v>1.0</v>
      </c>
      <c r="R70" s="129" t="s">
        <v>91</v>
      </c>
      <c r="S70" s="132">
        <v>29400.0</v>
      </c>
      <c r="T70" s="196" t="s">
        <v>132</v>
      </c>
      <c r="U70" s="127">
        <v>11.0</v>
      </c>
      <c r="V70" s="183" t="s">
        <v>84</v>
      </c>
      <c r="W70" s="129" t="s">
        <v>85</v>
      </c>
      <c r="X70" s="127" t="s">
        <v>115</v>
      </c>
      <c r="Y70" s="127" t="s">
        <v>87</v>
      </c>
      <c r="Z70" s="127"/>
      <c r="AA70" s="382">
        <v>0.0</v>
      </c>
      <c r="AB70" s="127"/>
      <c r="AC70" s="144">
        <f t="shared" si="69"/>
        <v>0</v>
      </c>
      <c r="AD70" s="127"/>
      <c r="AE70" s="325">
        <v>0.0</v>
      </c>
      <c r="AF70" s="358"/>
      <c r="AG70" s="332">
        <f t="shared" si="70"/>
        <v>0</v>
      </c>
      <c r="AH70" s="127"/>
      <c r="AI70" s="325">
        <v>0.0</v>
      </c>
      <c r="AJ70" s="323"/>
      <c r="AK70" s="325">
        <v>0.0</v>
      </c>
      <c r="AL70" s="323"/>
      <c r="AM70" s="325">
        <v>0.0</v>
      </c>
      <c r="AN70" s="360">
        <f t="shared" si="66"/>
        <v>0</v>
      </c>
      <c r="AO70" s="359">
        <f t="shared" si="71"/>
        <v>0</v>
      </c>
      <c r="AP70" s="127"/>
      <c r="AQ70" s="325">
        <v>0.0</v>
      </c>
      <c r="AR70" s="323"/>
      <c r="AS70" s="325">
        <v>200000.0</v>
      </c>
      <c r="AT70" s="323"/>
      <c r="AU70" s="325"/>
      <c r="AV70" s="360">
        <f t="shared" si="67"/>
        <v>0</v>
      </c>
      <c r="AW70" s="359">
        <f t="shared" si="72"/>
        <v>200000</v>
      </c>
      <c r="AX70" s="127"/>
      <c r="AY70" s="325">
        <v>0.0</v>
      </c>
      <c r="AZ70" s="323"/>
      <c r="BA70" s="325">
        <f t="shared" si="73"/>
        <v>0</v>
      </c>
      <c r="BB70" s="323"/>
      <c r="BC70" s="325">
        <v>0.0</v>
      </c>
      <c r="BD70" s="360">
        <f t="shared" si="68"/>
        <v>0</v>
      </c>
      <c r="BE70" s="359">
        <f t="shared" si="74"/>
        <v>0</v>
      </c>
      <c r="BF70" s="127"/>
      <c r="BG70" s="333">
        <v>200000.0</v>
      </c>
      <c r="BH70" s="334"/>
      <c r="BI70" s="325"/>
      <c r="BJ70" s="323"/>
      <c r="BK70" s="325"/>
      <c r="BL70" s="323"/>
      <c r="BM70" s="325"/>
    </row>
    <row r="71" ht="45.0" customHeight="1">
      <c r="A71" s="120"/>
      <c r="B71" s="120"/>
      <c r="C71" s="120"/>
      <c r="D71" s="120"/>
      <c r="E71" s="120"/>
      <c r="F71" s="120"/>
      <c r="G71" s="120"/>
      <c r="H71" s="309" t="s">
        <v>78</v>
      </c>
      <c r="I71" s="310">
        <v>5.0</v>
      </c>
      <c r="J71" s="311" t="s">
        <v>162</v>
      </c>
      <c r="K71" s="312">
        <v>0.0</v>
      </c>
      <c r="L71" s="309" t="s">
        <v>79</v>
      </c>
      <c r="M71" s="163">
        <v>9.0</v>
      </c>
      <c r="N71" s="163" t="s">
        <v>227</v>
      </c>
      <c r="O71" s="165">
        <v>397.0</v>
      </c>
      <c r="P71" s="165" t="s">
        <v>228</v>
      </c>
      <c r="Q71" s="105">
        <v>13.0</v>
      </c>
      <c r="R71" s="166" t="s">
        <v>91</v>
      </c>
      <c r="S71" s="105">
        <v>31000.0</v>
      </c>
      <c r="T71" s="346" t="s">
        <v>229</v>
      </c>
      <c r="U71" s="105">
        <v>11.0</v>
      </c>
      <c r="V71" s="167" t="s">
        <v>84</v>
      </c>
      <c r="W71" s="166" t="s">
        <v>85</v>
      </c>
      <c r="X71" s="105" t="s">
        <v>115</v>
      </c>
      <c r="Y71" s="105" t="s">
        <v>87</v>
      </c>
      <c r="Z71" s="105">
        <v>0.0</v>
      </c>
      <c r="AA71" s="383">
        <f>AA72+AA73+AA74+AA75+AA76+AA77+AA78+AA79+AA80+AA81</f>
        <v>0</v>
      </c>
      <c r="AB71" s="105">
        <v>0.0</v>
      </c>
      <c r="AC71" s="67">
        <f>AC72+AC73+AC74+AC75+AC76+AC77+AC78+AC79+AC80+AC81</f>
        <v>0</v>
      </c>
      <c r="AD71" s="105">
        <v>0.0</v>
      </c>
      <c r="AE71" s="67">
        <v>0.0</v>
      </c>
      <c r="AF71" s="392">
        <f>Z71+AB71+AD71</f>
        <v>0</v>
      </c>
      <c r="AG71" s="67">
        <f>AG72+AG73+AG74+AG75+AG76+AG77+AG78+AG79+AG80+AG81</f>
        <v>0</v>
      </c>
      <c r="AH71" s="105">
        <v>1.0</v>
      </c>
      <c r="AI71" s="67">
        <f>AI72+AI73+AI74+AI75+AI76+AI77+AI78+AI79+AI80+AI81</f>
        <v>305098</v>
      </c>
      <c r="AJ71" s="105">
        <v>1.0</v>
      </c>
      <c r="AK71" s="67">
        <f>AK72+AK73+AK74+AK75+AK76+AK77+AK78+AK79+AK80+AK81</f>
        <v>13293</v>
      </c>
      <c r="AL71" s="105">
        <v>0.0</v>
      </c>
      <c r="AM71" s="67">
        <f>AM72+AM73+AM74+AM75+AM76+AM77+AM78+AM79+AM80+AM81</f>
        <v>890236.5</v>
      </c>
      <c r="AN71" s="105">
        <f t="shared" si="66"/>
        <v>2</v>
      </c>
      <c r="AO71" s="67">
        <f t="shared" si="71"/>
        <v>1208627.5</v>
      </c>
      <c r="AP71" s="105">
        <v>1.0</v>
      </c>
      <c r="AQ71" s="67">
        <f>AQ72+AQ73+AQ74+AQ75+AQ76+AQ77+AQ78+AQ79+AQ80+AQ81</f>
        <v>200000</v>
      </c>
      <c r="AR71" s="105">
        <v>1.0</v>
      </c>
      <c r="AS71" s="67">
        <f>AS72+AS73+AS74+AS75+AS76+AS77+AS78+AS79+AS80+AS81</f>
        <v>691372.5</v>
      </c>
      <c r="AT71" s="105">
        <v>0.0</v>
      </c>
      <c r="AU71" s="67">
        <f>AU72+AU73+AU74+AU75+AU76+AU77+AU78+AU79+AU80+AU81</f>
        <v>200000</v>
      </c>
      <c r="AV71" s="105">
        <f t="shared" si="67"/>
        <v>2</v>
      </c>
      <c r="AW71" s="67">
        <f t="shared" si="72"/>
        <v>1091372.5</v>
      </c>
      <c r="AX71" s="105">
        <v>1.0</v>
      </c>
      <c r="AY71" s="67">
        <f>AY72+AY73+AY74+AY75+AY76+AY77+AY78+AY79+AY80+AY81</f>
        <v>100000</v>
      </c>
      <c r="AZ71" s="105">
        <v>1.0</v>
      </c>
      <c r="BA71" s="67">
        <f>BA72+BA73+BA74+BA75+BA76+BA77+BA78+BA79+BA80+BA81</f>
        <v>300000</v>
      </c>
      <c r="BB71" s="105"/>
      <c r="BC71" s="67">
        <f>BC72+BC73+BC74+BC75+BC76+BC77+BC78+BC79+BC80+BC81</f>
        <v>0</v>
      </c>
      <c r="BD71" s="105">
        <f t="shared" si="68"/>
        <v>2</v>
      </c>
      <c r="BE71" s="67">
        <f>BE72+BE73+BE74+BE75+BE76+BE77+BE78+BE79+BE80+BE81</f>
        <v>400000</v>
      </c>
      <c r="BF71" s="105">
        <f>BD71+AV71+AN71+AF71</f>
        <v>6</v>
      </c>
      <c r="BG71" s="318">
        <f>BG72+BG73+BG74+BG75+BG76+BG77+BG78+BG79+BG80+BG81</f>
        <v>2800000</v>
      </c>
      <c r="BH71" s="354"/>
      <c r="BI71" s="355"/>
      <c r="BJ71" s="356"/>
      <c r="BK71" s="355"/>
      <c r="BL71" s="356"/>
      <c r="BM71" s="355"/>
    </row>
    <row r="72" ht="30.75" customHeight="1">
      <c r="A72" s="120"/>
      <c r="B72" s="120"/>
      <c r="C72" s="120"/>
      <c r="D72" s="120"/>
      <c r="E72" s="120"/>
      <c r="F72" s="120"/>
      <c r="G72" s="120"/>
      <c r="H72" s="175" t="s">
        <v>78</v>
      </c>
      <c r="I72" s="175">
        <v>5.0</v>
      </c>
      <c r="J72" s="175" t="s">
        <v>162</v>
      </c>
      <c r="K72" s="175">
        <v>0.0</v>
      </c>
      <c r="L72" s="175" t="s">
        <v>79</v>
      </c>
      <c r="M72" s="126"/>
      <c r="N72" s="217"/>
      <c r="O72" s="127">
        <v>145.0</v>
      </c>
      <c r="P72" s="219" t="s">
        <v>90</v>
      </c>
      <c r="Q72" s="220">
        <v>3.0</v>
      </c>
      <c r="R72" s="129" t="s">
        <v>91</v>
      </c>
      <c r="S72" s="132">
        <v>31110.0</v>
      </c>
      <c r="T72" s="196" t="s">
        <v>133</v>
      </c>
      <c r="U72" s="127">
        <v>11.0</v>
      </c>
      <c r="V72" s="183" t="s">
        <v>84</v>
      </c>
      <c r="W72" s="129" t="s">
        <v>85</v>
      </c>
      <c r="X72" s="127" t="s">
        <v>115</v>
      </c>
      <c r="Y72" s="127" t="s">
        <v>87</v>
      </c>
      <c r="Z72" s="127"/>
      <c r="AA72" s="382">
        <v>0.0</v>
      </c>
      <c r="AB72" s="127"/>
      <c r="AC72" s="144">
        <v>0.0</v>
      </c>
      <c r="AD72" s="127"/>
      <c r="AE72" s="393"/>
      <c r="AF72" s="358"/>
      <c r="AG72" s="359">
        <f>AA72+AC72+AE72</f>
        <v>0</v>
      </c>
      <c r="AH72" s="127"/>
      <c r="AI72" s="325">
        <v>0.0</v>
      </c>
      <c r="AJ72" s="127"/>
      <c r="AK72" s="325">
        <v>9763.5</v>
      </c>
      <c r="AL72" s="323"/>
      <c r="AM72" s="325">
        <v>190236.5</v>
      </c>
      <c r="AN72" s="360"/>
      <c r="AO72" s="359">
        <f t="shared" si="71"/>
        <v>200000</v>
      </c>
      <c r="AP72" s="127"/>
      <c r="AQ72" s="325">
        <v>0.0</v>
      </c>
      <c r="AR72" s="323"/>
      <c r="AS72" s="325">
        <v>0.0</v>
      </c>
      <c r="AT72" s="323"/>
      <c r="AU72" s="325">
        <v>0.0</v>
      </c>
      <c r="AV72" s="360"/>
      <c r="AW72" s="359">
        <v>0.0</v>
      </c>
      <c r="AX72" s="127"/>
      <c r="AY72" s="325">
        <v>0.0</v>
      </c>
      <c r="AZ72" s="323"/>
      <c r="BA72" s="325">
        <v>0.0</v>
      </c>
      <c r="BB72" s="323"/>
      <c r="BC72" s="325">
        <v>0.0</v>
      </c>
      <c r="BD72" s="360"/>
      <c r="BE72" s="359">
        <v>0.0</v>
      </c>
      <c r="BF72" s="127"/>
      <c r="BG72" s="333">
        <v>200000.0</v>
      </c>
      <c r="BH72" s="368"/>
      <c r="BI72" s="369"/>
      <c r="BJ72" s="370"/>
      <c r="BK72" s="369"/>
      <c r="BL72" s="370"/>
      <c r="BM72" s="369"/>
    </row>
    <row r="73" ht="15.75" customHeight="1">
      <c r="A73" s="120"/>
      <c r="B73" s="120"/>
      <c r="C73" s="120"/>
      <c r="D73" s="120"/>
      <c r="E73" s="120"/>
      <c r="F73" s="120"/>
      <c r="G73" s="120"/>
      <c r="H73" s="175" t="s">
        <v>78</v>
      </c>
      <c r="I73" s="175">
        <v>5.0</v>
      </c>
      <c r="J73" s="175" t="s">
        <v>162</v>
      </c>
      <c r="K73" s="175">
        <v>0.0</v>
      </c>
      <c r="L73" s="175" t="s">
        <v>79</v>
      </c>
      <c r="M73" s="126"/>
      <c r="N73" s="217"/>
      <c r="O73" s="127">
        <v>145.0</v>
      </c>
      <c r="P73" s="219" t="s">
        <v>90</v>
      </c>
      <c r="Q73" s="220">
        <v>2.0</v>
      </c>
      <c r="R73" s="129" t="s">
        <v>91</v>
      </c>
      <c r="S73" s="132">
        <v>33100.0</v>
      </c>
      <c r="T73" s="196" t="s">
        <v>134</v>
      </c>
      <c r="U73" s="127">
        <v>11.0</v>
      </c>
      <c r="V73" s="183" t="s">
        <v>84</v>
      </c>
      <c r="W73" s="129" t="s">
        <v>85</v>
      </c>
      <c r="X73" s="127" t="s">
        <v>115</v>
      </c>
      <c r="Y73" s="127" t="s">
        <v>87</v>
      </c>
      <c r="Z73" s="127"/>
      <c r="AA73" s="382">
        <v>0.0</v>
      </c>
      <c r="AB73" s="127"/>
      <c r="AC73" s="144">
        <v>0.0</v>
      </c>
      <c r="AD73" s="127"/>
      <c r="AE73" s="144">
        <v>0.0</v>
      </c>
      <c r="AF73" s="358"/>
      <c r="AG73" s="359">
        <v>0.0</v>
      </c>
      <c r="AH73" s="127"/>
      <c r="AI73" s="325">
        <v>0.0</v>
      </c>
      <c r="AJ73" s="127"/>
      <c r="AK73" s="325">
        <v>0.0</v>
      </c>
      <c r="AL73" s="323"/>
      <c r="AM73" s="325">
        <v>0.0</v>
      </c>
      <c r="AN73" s="360"/>
      <c r="AO73" s="359">
        <f t="shared" si="71"/>
        <v>0</v>
      </c>
      <c r="AP73" s="127"/>
      <c r="AQ73" s="325">
        <v>100000.0</v>
      </c>
      <c r="AR73" s="323"/>
      <c r="AS73" s="325">
        <v>0.0</v>
      </c>
      <c r="AT73" s="323"/>
      <c r="AU73" s="325">
        <v>200000.0</v>
      </c>
      <c r="AV73" s="360"/>
      <c r="AW73" s="359">
        <f t="shared" ref="AW73:AW74" si="75">AQ73+AS73+AU73</f>
        <v>300000</v>
      </c>
      <c r="AX73" s="127"/>
      <c r="AY73" s="325">
        <v>0.0</v>
      </c>
      <c r="AZ73" s="323"/>
      <c r="BA73" s="325">
        <v>0.0</v>
      </c>
      <c r="BB73" s="323"/>
      <c r="BC73" s="325">
        <v>0.0</v>
      </c>
      <c r="BD73" s="360"/>
      <c r="BE73" s="359">
        <f>AY73+BA73+BC73</f>
        <v>0</v>
      </c>
      <c r="BF73" s="127"/>
      <c r="BG73" s="333">
        <v>300000.0</v>
      </c>
      <c r="BH73" s="334"/>
      <c r="BI73" s="325"/>
      <c r="BJ73" s="323"/>
      <c r="BK73" s="325"/>
      <c r="BL73" s="323"/>
      <c r="BM73" s="325"/>
    </row>
    <row r="74" ht="15.75" customHeight="1">
      <c r="A74" s="120"/>
      <c r="B74" s="120"/>
      <c r="C74" s="120"/>
      <c r="D74" s="120"/>
      <c r="E74" s="120"/>
      <c r="F74" s="120"/>
      <c r="G74" s="120"/>
      <c r="H74" s="175" t="s">
        <v>78</v>
      </c>
      <c r="I74" s="175">
        <v>5.0</v>
      </c>
      <c r="J74" s="175" t="s">
        <v>162</v>
      </c>
      <c r="K74" s="175">
        <v>0.0</v>
      </c>
      <c r="L74" s="175" t="s">
        <v>79</v>
      </c>
      <c r="M74" s="126"/>
      <c r="N74" s="217"/>
      <c r="O74" s="127">
        <v>145.0</v>
      </c>
      <c r="P74" s="219" t="s">
        <v>90</v>
      </c>
      <c r="Q74" s="220">
        <v>2.0</v>
      </c>
      <c r="R74" s="129" t="s">
        <v>91</v>
      </c>
      <c r="S74" s="132">
        <v>33300.0</v>
      </c>
      <c r="T74" s="196" t="s">
        <v>135</v>
      </c>
      <c r="U74" s="127">
        <v>11.0</v>
      </c>
      <c r="V74" s="183" t="s">
        <v>84</v>
      </c>
      <c r="W74" s="129" t="s">
        <v>85</v>
      </c>
      <c r="X74" s="127" t="s">
        <v>115</v>
      </c>
      <c r="Y74" s="127" t="s">
        <v>87</v>
      </c>
      <c r="Z74" s="127"/>
      <c r="AA74" s="382">
        <v>0.0</v>
      </c>
      <c r="AB74" s="127"/>
      <c r="AC74" s="144">
        <v>0.0</v>
      </c>
      <c r="AD74" s="127"/>
      <c r="AE74" s="144">
        <v>0.0</v>
      </c>
      <c r="AF74" s="358"/>
      <c r="AG74" s="359">
        <v>0.0</v>
      </c>
      <c r="AH74" s="127"/>
      <c r="AI74" s="325">
        <v>0.0</v>
      </c>
      <c r="AJ74" s="127"/>
      <c r="AK74" s="325">
        <v>0.0</v>
      </c>
      <c r="AL74" s="323"/>
      <c r="AM74" s="325">
        <v>0.0</v>
      </c>
      <c r="AN74" s="360"/>
      <c r="AO74" s="359">
        <f>AM74+AK74+AI74</f>
        <v>0</v>
      </c>
      <c r="AP74" s="127"/>
      <c r="AQ74" s="325">
        <v>0.0</v>
      </c>
      <c r="AR74" s="323"/>
      <c r="AS74" s="325">
        <v>300000.0</v>
      </c>
      <c r="AT74" s="323"/>
      <c r="AU74" s="325">
        <v>0.0</v>
      </c>
      <c r="AV74" s="360"/>
      <c r="AW74" s="359">
        <f t="shared" si="75"/>
        <v>300000</v>
      </c>
      <c r="AX74" s="127"/>
      <c r="AY74" s="325">
        <v>0.0</v>
      </c>
      <c r="AZ74" s="323"/>
      <c r="BA74" s="325">
        <v>0.0</v>
      </c>
      <c r="BB74" s="323"/>
      <c r="BC74" s="325">
        <v>0.0</v>
      </c>
      <c r="BD74" s="360"/>
      <c r="BE74" s="359">
        <v>0.0</v>
      </c>
      <c r="BF74" s="127"/>
      <c r="BG74" s="333">
        <v>300000.0</v>
      </c>
      <c r="BH74" s="368"/>
      <c r="BI74" s="369"/>
      <c r="BJ74" s="370"/>
      <c r="BK74" s="369"/>
      <c r="BL74" s="370"/>
      <c r="BM74" s="369"/>
    </row>
    <row r="75" ht="15.75" customHeight="1">
      <c r="A75" s="120"/>
      <c r="B75" s="120"/>
      <c r="C75" s="120"/>
      <c r="D75" s="120"/>
      <c r="E75" s="120"/>
      <c r="F75" s="120"/>
      <c r="G75" s="120"/>
      <c r="H75" s="175" t="s">
        <v>78</v>
      </c>
      <c r="I75" s="175">
        <v>5.0</v>
      </c>
      <c r="J75" s="175" t="s">
        <v>162</v>
      </c>
      <c r="K75" s="175">
        <v>0.0</v>
      </c>
      <c r="L75" s="175" t="s">
        <v>79</v>
      </c>
      <c r="M75" s="126"/>
      <c r="N75" s="217"/>
      <c r="O75" s="127">
        <v>145.0</v>
      </c>
      <c r="P75" s="219" t="s">
        <v>90</v>
      </c>
      <c r="Q75" s="220">
        <v>2.0</v>
      </c>
      <c r="R75" s="129" t="s">
        <v>91</v>
      </c>
      <c r="S75" s="132">
        <v>34400.0</v>
      </c>
      <c r="T75" s="196" t="s">
        <v>136</v>
      </c>
      <c r="U75" s="127">
        <v>11.0</v>
      </c>
      <c r="V75" s="183" t="s">
        <v>84</v>
      </c>
      <c r="W75" s="129" t="s">
        <v>85</v>
      </c>
      <c r="X75" s="127" t="s">
        <v>115</v>
      </c>
      <c r="Y75" s="127" t="s">
        <v>87</v>
      </c>
      <c r="Z75" s="127"/>
      <c r="AA75" s="382">
        <v>0.0</v>
      </c>
      <c r="AB75" s="127"/>
      <c r="AC75" s="144">
        <v>0.0</v>
      </c>
      <c r="AD75" s="127"/>
      <c r="AE75" s="144">
        <v>0.0</v>
      </c>
      <c r="AF75" s="358"/>
      <c r="AG75" s="359">
        <v>0.0</v>
      </c>
      <c r="AH75" s="127"/>
      <c r="AI75" s="325">
        <v>0.0</v>
      </c>
      <c r="AJ75" s="127"/>
      <c r="AK75" s="325">
        <v>0.0</v>
      </c>
      <c r="AL75" s="323"/>
      <c r="AM75" s="325">
        <v>300000.0</v>
      </c>
      <c r="AN75" s="360"/>
      <c r="AO75" s="359">
        <v>300000.0</v>
      </c>
      <c r="AP75" s="127"/>
      <c r="AQ75" s="325">
        <v>0.0</v>
      </c>
      <c r="AR75" s="323"/>
      <c r="AS75" s="325">
        <v>0.0</v>
      </c>
      <c r="AT75" s="323"/>
      <c r="AU75" s="325">
        <v>0.0</v>
      </c>
      <c r="AV75" s="360"/>
      <c r="AW75" s="359">
        <v>0.0</v>
      </c>
      <c r="AX75" s="127"/>
      <c r="AY75" s="325">
        <v>100000.0</v>
      </c>
      <c r="AZ75" s="323"/>
      <c r="BA75" s="325">
        <v>0.0</v>
      </c>
      <c r="BB75" s="323"/>
      <c r="BC75" s="325">
        <v>0.0</v>
      </c>
      <c r="BD75" s="360"/>
      <c r="BE75" s="359">
        <f>AY75+BA75+BC75</f>
        <v>100000</v>
      </c>
      <c r="BF75" s="127"/>
      <c r="BG75" s="333">
        <v>400000.0</v>
      </c>
      <c r="BH75" s="394"/>
      <c r="BI75" s="325"/>
      <c r="BJ75" s="325"/>
      <c r="BK75" s="325"/>
      <c r="BL75" s="325"/>
      <c r="BM75" s="325"/>
    </row>
    <row r="76" ht="15.75" customHeight="1">
      <c r="A76" s="120"/>
      <c r="B76" s="120"/>
      <c r="C76" s="120"/>
      <c r="D76" s="120"/>
      <c r="E76" s="120"/>
      <c r="F76" s="120"/>
      <c r="G76" s="120"/>
      <c r="H76" s="175" t="s">
        <v>78</v>
      </c>
      <c r="I76" s="175">
        <v>5.0</v>
      </c>
      <c r="J76" s="175" t="s">
        <v>162</v>
      </c>
      <c r="K76" s="175">
        <v>0.0</v>
      </c>
      <c r="L76" s="175" t="s">
        <v>79</v>
      </c>
      <c r="M76" s="126"/>
      <c r="N76" s="217"/>
      <c r="O76" s="127">
        <v>145.0</v>
      </c>
      <c r="P76" s="219" t="s">
        <v>90</v>
      </c>
      <c r="Q76" s="220">
        <v>1.0</v>
      </c>
      <c r="R76" s="129" t="s">
        <v>91</v>
      </c>
      <c r="S76" s="132">
        <v>35100.0</v>
      </c>
      <c r="T76" s="196" t="s">
        <v>137</v>
      </c>
      <c r="U76" s="127">
        <v>11.0</v>
      </c>
      <c r="V76" s="183" t="s">
        <v>84</v>
      </c>
      <c r="W76" s="129" t="s">
        <v>85</v>
      </c>
      <c r="X76" s="127" t="s">
        <v>115</v>
      </c>
      <c r="Y76" s="127" t="s">
        <v>87</v>
      </c>
      <c r="Z76" s="127"/>
      <c r="AA76" s="382">
        <v>0.0</v>
      </c>
      <c r="AB76" s="127"/>
      <c r="AC76" s="144">
        <v>0.0</v>
      </c>
      <c r="AD76" s="127"/>
      <c r="AE76" s="144">
        <v>0.0</v>
      </c>
      <c r="AF76" s="358"/>
      <c r="AG76" s="359">
        <v>0.0</v>
      </c>
      <c r="AH76" s="127"/>
      <c r="AI76" s="325">
        <v>0.0</v>
      </c>
      <c r="AJ76" s="127"/>
      <c r="AK76" s="325">
        <v>0.0</v>
      </c>
      <c r="AL76" s="323"/>
      <c r="AM76" s="325">
        <v>100000.0</v>
      </c>
      <c r="AN76" s="360"/>
      <c r="AO76" s="359">
        <f>AI76+AK76+AM76</f>
        <v>100000</v>
      </c>
      <c r="AP76" s="127"/>
      <c r="AQ76" s="325">
        <v>0.0</v>
      </c>
      <c r="AR76" s="323"/>
      <c r="AS76" s="325">
        <v>0.0</v>
      </c>
      <c r="AT76" s="323"/>
      <c r="AU76" s="325">
        <v>0.0</v>
      </c>
      <c r="AV76" s="360"/>
      <c r="AW76" s="359">
        <v>0.0</v>
      </c>
      <c r="AX76" s="127"/>
      <c r="AY76" s="325">
        <v>0.0</v>
      </c>
      <c r="AZ76" s="323"/>
      <c r="BA76" s="325">
        <v>0.0</v>
      </c>
      <c r="BB76" s="323"/>
      <c r="BC76" s="325">
        <v>0.0</v>
      </c>
      <c r="BD76" s="360"/>
      <c r="BE76" s="359">
        <v>0.0</v>
      </c>
      <c r="BF76" s="127"/>
      <c r="BG76" s="333">
        <v>100000.0</v>
      </c>
      <c r="BH76" s="334"/>
      <c r="BI76" s="325"/>
      <c r="BJ76" s="323"/>
      <c r="BK76" s="325"/>
      <c r="BL76" s="323"/>
      <c r="BM76" s="325"/>
    </row>
    <row r="77" ht="15.75" customHeight="1">
      <c r="A77" s="120"/>
      <c r="B77" s="120"/>
      <c r="C77" s="120"/>
      <c r="D77" s="120"/>
      <c r="E77" s="120"/>
      <c r="F77" s="120"/>
      <c r="G77" s="120"/>
      <c r="H77" s="175" t="s">
        <v>78</v>
      </c>
      <c r="I77" s="175">
        <v>5.0</v>
      </c>
      <c r="J77" s="175" t="s">
        <v>162</v>
      </c>
      <c r="K77" s="175">
        <v>0.0</v>
      </c>
      <c r="L77" s="175" t="s">
        <v>79</v>
      </c>
      <c r="M77" s="126"/>
      <c r="N77" s="217"/>
      <c r="O77" s="127">
        <v>145.0</v>
      </c>
      <c r="P77" s="219" t="s">
        <v>90</v>
      </c>
      <c r="Q77" s="220">
        <v>1.0</v>
      </c>
      <c r="R77" s="129" t="s">
        <v>91</v>
      </c>
      <c r="S77" s="132">
        <v>35500.0</v>
      </c>
      <c r="T77" s="196" t="s">
        <v>138</v>
      </c>
      <c r="U77" s="127">
        <v>11.0</v>
      </c>
      <c r="V77" s="183" t="s">
        <v>84</v>
      </c>
      <c r="W77" s="129" t="s">
        <v>85</v>
      </c>
      <c r="X77" s="127" t="s">
        <v>115</v>
      </c>
      <c r="Y77" s="127" t="s">
        <v>87</v>
      </c>
      <c r="Z77" s="127"/>
      <c r="AA77" s="382">
        <v>0.0</v>
      </c>
      <c r="AB77" s="127"/>
      <c r="AC77" s="144">
        <v>0.0</v>
      </c>
      <c r="AD77" s="127"/>
      <c r="AE77" s="144">
        <v>0.0</v>
      </c>
      <c r="AF77" s="358"/>
      <c r="AG77" s="359">
        <v>0.0</v>
      </c>
      <c r="AH77" s="127"/>
      <c r="AI77" s="325">
        <v>0.0</v>
      </c>
      <c r="AJ77" s="127"/>
      <c r="AK77" s="325">
        <v>0.0</v>
      </c>
      <c r="AL77" s="323"/>
      <c r="AM77" s="325">
        <v>100000.0</v>
      </c>
      <c r="AN77" s="360"/>
      <c r="AO77" s="359">
        <v>100000.0</v>
      </c>
      <c r="AP77" s="127"/>
      <c r="AQ77" s="325">
        <v>0.0</v>
      </c>
      <c r="AR77" s="323"/>
      <c r="AS77" s="325">
        <v>0.0</v>
      </c>
      <c r="AT77" s="323"/>
      <c r="AU77" s="325">
        <v>0.0</v>
      </c>
      <c r="AV77" s="360"/>
      <c r="AW77" s="359">
        <v>0.0</v>
      </c>
      <c r="AX77" s="127"/>
      <c r="AY77" s="325">
        <v>0.0</v>
      </c>
      <c r="AZ77" s="323"/>
      <c r="BA77" s="325">
        <v>0.0</v>
      </c>
      <c r="BB77" s="323"/>
      <c r="BC77" s="325">
        <v>0.0</v>
      </c>
      <c r="BD77" s="360"/>
      <c r="BE77" s="359">
        <v>0.0</v>
      </c>
      <c r="BF77" s="127"/>
      <c r="BG77" s="333">
        <v>100000.0</v>
      </c>
      <c r="BH77" s="334"/>
      <c r="BI77" s="325"/>
      <c r="BJ77" s="323"/>
      <c r="BK77" s="325"/>
      <c r="BL77" s="323"/>
      <c r="BM77" s="325"/>
    </row>
    <row r="78" ht="15.75" customHeight="1">
      <c r="A78" s="120"/>
      <c r="B78" s="120"/>
      <c r="C78" s="120"/>
      <c r="D78" s="120"/>
      <c r="E78" s="120"/>
      <c r="F78" s="120"/>
      <c r="G78" s="120"/>
      <c r="H78" s="175" t="s">
        <v>78</v>
      </c>
      <c r="I78" s="175">
        <v>5.0</v>
      </c>
      <c r="J78" s="175" t="s">
        <v>162</v>
      </c>
      <c r="K78" s="175">
        <v>0.0</v>
      </c>
      <c r="L78" s="175" t="s">
        <v>79</v>
      </c>
      <c r="M78" s="126"/>
      <c r="N78" s="217"/>
      <c r="O78" s="127">
        <v>145.0</v>
      </c>
      <c r="P78" s="219" t="s">
        <v>90</v>
      </c>
      <c r="Q78" s="220" t="s">
        <v>155</v>
      </c>
      <c r="R78" s="129" t="s">
        <v>91</v>
      </c>
      <c r="S78" s="132">
        <v>35610.0</v>
      </c>
      <c r="T78" s="214" t="s">
        <v>110</v>
      </c>
      <c r="U78" s="127">
        <v>11.0</v>
      </c>
      <c r="V78" s="183" t="s">
        <v>84</v>
      </c>
      <c r="W78" s="129" t="s">
        <v>85</v>
      </c>
      <c r="X78" s="127" t="s">
        <v>115</v>
      </c>
      <c r="Y78" s="127" t="s">
        <v>87</v>
      </c>
      <c r="Z78" s="127"/>
      <c r="AA78" s="382">
        <v>0.0</v>
      </c>
      <c r="AB78" s="127"/>
      <c r="AC78" s="144">
        <v>0.0</v>
      </c>
      <c r="AD78" s="127"/>
      <c r="AE78" s="144">
        <v>0.0</v>
      </c>
      <c r="AF78" s="358"/>
      <c r="AG78" s="359">
        <v>0.0</v>
      </c>
      <c r="AH78" s="127"/>
      <c r="AI78" s="325">
        <v>0.0</v>
      </c>
      <c r="AJ78" s="127"/>
      <c r="AK78" s="325">
        <v>0.0</v>
      </c>
      <c r="AL78" s="323"/>
      <c r="AM78" s="325">
        <v>100000.0</v>
      </c>
      <c r="AN78" s="360"/>
      <c r="AO78" s="359">
        <f t="shared" ref="AO78:AO81" si="76">AM78+AK78+AI78</f>
        <v>100000</v>
      </c>
      <c r="AP78" s="127"/>
      <c r="AQ78" s="325">
        <v>0.0</v>
      </c>
      <c r="AR78" s="323"/>
      <c r="AS78" s="325">
        <v>0.0</v>
      </c>
      <c r="AT78" s="323"/>
      <c r="AU78" s="325">
        <v>0.0</v>
      </c>
      <c r="AV78" s="360"/>
      <c r="AW78" s="359">
        <v>0.0</v>
      </c>
      <c r="AX78" s="127"/>
      <c r="AY78" s="325">
        <v>0.0</v>
      </c>
      <c r="AZ78" s="323"/>
      <c r="BA78" s="325">
        <v>0.0</v>
      </c>
      <c r="BB78" s="323"/>
      <c r="BC78" s="325">
        <v>0.0</v>
      </c>
      <c r="BD78" s="360"/>
      <c r="BE78" s="359">
        <v>0.0</v>
      </c>
      <c r="BF78" s="127"/>
      <c r="BG78" s="333">
        <v>100000.0</v>
      </c>
      <c r="BH78" s="334"/>
      <c r="BI78" s="325"/>
      <c r="BJ78" s="323"/>
      <c r="BK78" s="325"/>
      <c r="BL78" s="323"/>
      <c r="BM78" s="325"/>
    </row>
    <row r="79" ht="24.0" customHeight="1">
      <c r="A79" s="120"/>
      <c r="B79" s="120"/>
      <c r="C79" s="120"/>
      <c r="D79" s="120"/>
      <c r="E79" s="120"/>
      <c r="F79" s="120"/>
      <c r="G79" s="120"/>
      <c r="H79" s="175" t="s">
        <v>78</v>
      </c>
      <c r="I79" s="175">
        <v>5.0</v>
      </c>
      <c r="J79" s="175" t="s">
        <v>162</v>
      </c>
      <c r="K79" s="175">
        <v>0.0</v>
      </c>
      <c r="L79" s="175" t="s">
        <v>79</v>
      </c>
      <c r="M79" s="126"/>
      <c r="N79" s="217"/>
      <c r="O79" s="127">
        <v>145.0</v>
      </c>
      <c r="P79" s="219" t="s">
        <v>90</v>
      </c>
      <c r="Q79" s="220" t="s">
        <v>155</v>
      </c>
      <c r="R79" s="129" t="s">
        <v>91</v>
      </c>
      <c r="S79" s="132">
        <v>35620.0</v>
      </c>
      <c r="T79" s="214" t="s">
        <v>111</v>
      </c>
      <c r="U79" s="127">
        <v>11.0</v>
      </c>
      <c r="V79" s="183" t="s">
        <v>84</v>
      </c>
      <c r="W79" s="129" t="s">
        <v>85</v>
      </c>
      <c r="X79" s="127" t="s">
        <v>115</v>
      </c>
      <c r="Y79" s="127" t="s">
        <v>87</v>
      </c>
      <c r="Z79" s="127"/>
      <c r="AA79" s="382">
        <v>0.0</v>
      </c>
      <c r="AB79" s="127"/>
      <c r="AC79" s="144">
        <v>0.0</v>
      </c>
      <c r="AD79" s="127"/>
      <c r="AE79" s="144">
        <v>0.0</v>
      </c>
      <c r="AF79" s="358"/>
      <c r="AG79" s="359">
        <v>0.0</v>
      </c>
      <c r="AH79" s="127"/>
      <c r="AI79" s="325">
        <v>305098.0</v>
      </c>
      <c r="AJ79" s="127"/>
      <c r="AK79" s="325">
        <v>3529.5</v>
      </c>
      <c r="AL79" s="323"/>
      <c r="AM79" s="325">
        <v>0.0</v>
      </c>
      <c r="AN79" s="360"/>
      <c r="AO79" s="359">
        <f t="shared" si="76"/>
        <v>308627.5</v>
      </c>
      <c r="AP79" s="127"/>
      <c r="AQ79" s="325">
        <v>0.0</v>
      </c>
      <c r="AR79" s="323"/>
      <c r="AS79" s="325">
        <v>391372.5</v>
      </c>
      <c r="AT79" s="323"/>
      <c r="AU79" s="325">
        <v>0.0</v>
      </c>
      <c r="AV79" s="360"/>
      <c r="AW79" s="359">
        <f>AQ79+AS79+AU79</f>
        <v>391372.5</v>
      </c>
      <c r="AX79" s="127"/>
      <c r="AY79" s="325">
        <v>0.0</v>
      </c>
      <c r="AZ79" s="323"/>
      <c r="BA79" s="325">
        <v>300000.0</v>
      </c>
      <c r="BB79" s="323"/>
      <c r="BC79" s="325">
        <v>0.0</v>
      </c>
      <c r="BD79" s="360"/>
      <c r="BE79" s="359">
        <f>AY79+BA79+BC79</f>
        <v>300000</v>
      </c>
      <c r="BF79" s="127"/>
      <c r="BG79" s="333">
        <v>1000000.0</v>
      </c>
      <c r="BH79" s="334"/>
      <c r="BI79" s="325"/>
      <c r="BJ79" s="323"/>
      <c r="BK79" s="325"/>
      <c r="BL79" s="323"/>
      <c r="BM79" s="325"/>
    </row>
    <row r="80" ht="26.25" customHeight="1">
      <c r="A80" s="120"/>
      <c r="B80" s="120"/>
      <c r="C80" s="120"/>
      <c r="D80" s="120"/>
      <c r="E80" s="120"/>
      <c r="F80" s="120"/>
      <c r="G80" s="120"/>
      <c r="H80" s="175" t="s">
        <v>78</v>
      </c>
      <c r="I80" s="175">
        <v>5.0</v>
      </c>
      <c r="J80" s="175" t="s">
        <v>162</v>
      </c>
      <c r="K80" s="175">
        <v>0.0</v>
      </c>
      <c r="L80" s="175" t="s">
        <v>79</v>
      </c>
      <c r="M80" s="126"/>
      <c r="N80" s="217"/>
      <c r="O80" s="127">
        <v>145.0</v>
      </c>
      <c r="P80" s="219" t="s">
        <v>90</v>
      </c>
      <c r="Q80" s="220">
        <v>1.0</v>
      </c>
      <c r="R80" s="129" t="s">
        <v>91</v>
      </c>
      <c r="S80" s="132">
        <v>35650.0</v>
      </c>
      <c r="T80" s="196" t="s">
        <v>139</v>
      </c>
      <c r="U80" s="127">
        <v>11.0</v>
      </c>
      <c r="V80" s="183" t="s">
        <v>84</v>
      </c>
      <c r="W80" s="129" t="s">
        <v>85</v>
      </c>
      <c r="X80" s="127" t="s">
        <v>115</v>
      </c>
      <c r="Y80" s="127" t="s">
        <v>87</v>
      </c>
      <c r="Z80" s="127"/>
      <c r="AA80" s="382">
        <v>0.0</v>
      </c>
      <c r="AB80" s="127"/>
      <c r="AC80" s="144">
        <v>0.0</v>
      </c>
      <c r="AD80" s="127"/>
      <c r="AE80" s="144">
        <v>0.0</v>
      </c>
      <c r="AF80" s="358"/>
      <c r="AG80" s="359">
        <v>0.0</v>
      </c>
      <c r="AH80" s="127"/>
      <c r="AI80" s="325">
        <v>0.0</v>
      </c>
      <c r="AJ80" s="127"/>
      <c r="AK80" s="325">
        <v>0.0</v>
      </c>
      <c r="AL80" s="323"/>
      <c r="AM80" s="325">
        <v>100000.0</v>
      </c>
      <c r="AN80" s="360"/>
      <c r="AO80" s="359">
        <f t="shared" si="76"/>
        <v>100000</v>
      </c>
      <c r="AP80" s="127"/>
      <c r="AQ80" s="325">
        <v>0.0</v>
      </c>
      <c r="AR80" s="323"/>
      <c r="AS80" s="325">
        <v>0.0</v>
      </c>
      <c r="AT80" s="323"/>
      <c r="AU80" s="325">
        <v>0.0</v>
      </c>
      <c r="AV80" s="360"/>
      <c r="AW80" s="359">
        <v>0.0</v>
      </c>
      <c r="AX80" s="127"/>
      <c r="AY80" s="325">
        <v>0.0</v>
      </c>
      <c r="AZ80" s="323"/>
      <c r="BA80" s="325">
        <v>0.0</v>
      </c>
      <c r="BB80" s="323"/>
      <c r="BC80" s="325">
        <v>0.0</v>
      </c>
      <c r="BD80" s="360"/>
      <c r="BE80" s="359">
        <v>0.0</v>
      </c>
      <c r="BF80" s="127"/>
      <c r="BG80" s="333">
        <v>200000.0</v>
      </c>
      <c r="BH80" s="334"/>
      <c r="BI80" s="325"/>
      <c r="BJ80" s="323"/>
      <c r="BK80" s="325"/>
      <c r="BL80" s="323"/>
      <c r="BM80" s="325"/>
    </row>
    <row r="81" ht="32.25" customHeight="1">
      <c r="A81" s="120"/>
      <c r="B81" s="120"/>
      <c r="C81" s="120"/>
      <c r="D81" s="120"/>
      <c r="E81" s="120"/>
      <c r="F81" s="120"/>
      <c r="G81" s="120"/>
      <c r="H81" s="175" t="s">
        <v>78</v>
      </c>
      <c r="I81" s="175">
        <v>5.0</v>
      </c>
      <c r="J81" s="175" t="s">
        <v>162</v>
      </c>
      <c r="K81" s="175">
        <v>0.0</v>
      </c>
      <c r="L81" s="175" t="s">
        <v>79</v>
      </c>
      <c r="M81" s="126"/>
      <c r="N81" s="217"/>
      <c r="O81" s="127">
        <v>145.0</v>
      </c>
      <c r="P81" s="219" t="s">
        <v>90</v>
      </c>
      <c r="Q81" s="220">
        <v>1.0</v>
      </c>
      <c r="R81" s="129" t="s">
        <v>91</v>
      </c>
      <c r="S81" s="132">
        <v>35800.0</v>
      </c>
      <c r="T81" s="196" t="s">
        <v>140</v>
      </c>
      <c r="U81" s="127">
        <v>11.0</v>
      </c>
      <c r="V81" s="183" t="s">
        <v>84</v>
      </c>
      <c r="W81" s="129" t="s">
        <v>85</v>
      </c>
      <c r="X81" s="127" t="s">
        <v>115</v>
      </c>
      <c r="Y81" s="127" t="s">
        <v>87</v>
      </c>
      <c r="Z81" s="127"/>
      <c r="AA81" s="382">
        <v>0.0</v>
      </c>
      <c r="AB81" s="127"/>
      <c r="AC81" s="144">
        <v>0.0</v>
      </c>
      <c r="AD81" s="127"/>
      <c r="AE81" s="144">
        <v>0.0</v>
      </c>
      <c r="AF81" s="358"/>
      <c r="AG81" s="359">
        <v>0.0</v>
      </c>
      <c r="AH81" s="127"/>
      <c r="AI81" s="325">
        <v>0.0</v>
      </c>
      <c r="AJ81" s="127"/>
      <c r="AK81" s="325">
        <v>0.0</v>
      </c>
      <c r="AL81" s="323"/>
      <c r="AM81" s="325">
        <v>0.0</v>
      </c>
      <c r="AN81" s="360"/>
      <c r="AO81" s="359">
        <f t="shared" si="76"/>
        <v>0</v>
      </c>
      <c r="AP81" s="127"/>
      <c r="AQ81" s="325">
        <v>100000.0</v>
      </c>
      <c r="AR81" s="323"/>
      <c r="AS81" s="325">
        <v>0.0</v>
      </c>
      <c r="AT81" s="323"/>
      <c r="AU81" s="325">
        <v>0.0</v>
      </c>
      <c r="AV81" s="360"/>
      <c r="AW81" s="359">
        <f t="shared" ref="AW81:AW82" si="78">AQ81+AS81+AU81</f>
        <v>100000</v>
      </c>
      <c r="AX81" s="127"/>
      <c r="AY81" s="325">
        <v>0.0</v>
      </c>
      <c r="AZ81" s="323"/>
      <c r="BA81" s="325">
        <v>0.0</v>
      </c>
      <c r="BB81" s="323"/>
      <c r="BC81" s="325">
        <v>0.0</v>
      </c>
      <c r="BD81" s="360"/>
      <c r="BE81" s="359">
        <v>0.0</v>
      </c>
      <c r="BF81" s="127"/>
      <c r="BG81" s="333">
        <v>100000.0</v>
      </c>
      <c r="BH81" s="334"/>
      <c r="BI81" s="325"/>
      <c r="BJ81" s="323"/>
      <c r="BK81" s="325"/>
      <c r="BL81" s="323"/>
      <c r="BM81" s="325"/>
    </row>
    <row r="82" ht="49.5" customHeight="1">
      <c r="A82" s="120"/>
      <c r="B82" s="120"/>
      <c r="C82" s="120"/>
      <c r="D82" s="120"/>
      <c r="E82" s="120"/>
      <c r="F82" s="120"/>
      <c r="G82" s="120"/>
      <c r="H82" s="309" t="s">
        <v>78</v>
      </c>
      <c r="I82" s="310">
        <v>5.0</v>
      </c>
      <c r="J82" s="311" t="s">
        <v>162</v>
      </c>
      <c r="K82" s="312">
        <v>0.0</v>
      </c>
      <c r="L82" s="309" t="s">
        <v>79</v>
      </c>
      <c r="M82" s="163">
        <v>10.0</v>
      </c>
      <c r="N82" s="163" t="s">
        <v>227</v>
      </c>
      <c r="O82" s="105"/>
      <c r="P82" s="166"/>
      <c r="Q82" s="105">
        <v>2.0</v>
      </c>
      <c r="R82" s="166"/>
      <c r="S82" s="105">
        <v>36000.0</v>
      </c>
      <c r="T82" s="395" t="s">
        <v>230</v>
      </c>
      <c r="U82" s="105">
        <v>11.0</v>
      </c>
      <c r="V82" s="167" t="s">
        <v>84</v>
      </c>
      <c r="W82" s="166" t="s">
        <v>85</v>
      </c>
      <c r="X82" s="105" t="s">
        <v>115</v>
      </c>
      <c r="Y82" s="105" t="s">
        <v>87</v>
      </c>
      <c r="Z82" s="105">
        <v>0.0</v>
      </c>
      <c r="AA82" s="383">
        <f>AA83+AA84</f>
        <v>0</v>
      </c>
      <c r="AB82" s="105">
        <v>0.0</v>
      </c>
      <c r="AC82" s="67">
        <f>AA82</f>
        <v>0</v>
      </c>
      <c r="AD82" s="105">
        <v>0.0</v>
      </c>
      <c r="AE82" s="67">
        <v>0.0</v>
      </c>
      <c r="AF82" s="392">
        <f>AD82+AB82+Z82</f>
        <v>0</v>
      </c>
      <c r="AG82" s="67">
        <f>AA82+AC82+AE82</f>
        <v>0</v>
      </c>
      <c r="AH82" s="105">
        <f t="shared" ref="AH82:AI82" si="77">AH83+AH84</f>
        <v>0</v>
      </c>
      <c r="AI82" s="67">
        <f t="shared" si="77"/>
        <v>0</v>
      </c>
      <c r="AJ82" s="105">
        <v>0.0</v>
      </c>
      <c r="AK82" s="67">
        <f>AK83+AK84</f>
        <v>0</v>
      </c>
      <c r="AL82" s="105">
        <v>0.0</v>
      </c>
      <c r="AM82" s="67">
        <f>AM83+AM84</f>
        <v>600000</v>
      </c>
      <c r="AN82" s="105">
        <f>AL82+AJ82+AH82</f>
        <v>0</v>
      </c>
      <c r="AO82" s="67">
        <f>AI82+AK82+AM82</f>
        <v>600000</v>
      </c>
      <c r="AP82" s="105">
        <v>0.0</v>
      </c>
      <c r="AQ82" s="67">
        <v>0.0</v>
      </c>
      <c r="AR82" s="105">
        <v>0.0</v>
      </c>
      <c r="AS82" s="67">
        <f>AQ82</f>
        <v>0</v>
      </c>
      <c r="AT82" s="105">
        <v>0.0</v>
      </c>
      <c r="AU82" s="67">
        <f>AS82</f>
        <v>0</v>
      </c>
      <c r="AV82" s="105">
        <f>AT82+AR82+AP82</f>
        <v>0</v>
      </c>
      <c r="AW82" s="67">
        <f t="shared" si="78"/>
        <v>0</v>
      </c>
      <c r="AX82" s="105">
        <v>0.0</v>
      </c>
      <c r="AY82" s="67">
        <v>0.0</v>
      </c>
      <c r="AZ82" s="105">
        <v>0.0</v>
      </c>
      <c r="BA82" s="67">
        <f>AY82</f>
        <v>0</v>
      </c>
      <c r="BB82" s="105">
        <v>0.0</v>
      </c>
      <c r="BC82" s="67">
        <f>BA82</f>
        <v>0</v>
      </c>
      <c r="BD82" s="105">
        <f>BB82+AZ82+AX82</f>
        <v>0</v>
      </c>
      <c r="BE82" s="67">
        <f>AY82+BA82+BC82</f>
        <v>0</v>
      </c>
      <c r="BF82" s="105">
        <f>BD82+AV82+AN82+AF82</f>
        <v>0</v>
      </c>
      <c r="BG82" s="318">
        <f>BG83+BG84</f>
        <v>600000</v>
      </c>
      <c r="BH82" s="354"/>
      <c r="BI82" s="355"/>
      <c r="BJ82" s="356"/>
      <c r="BK82" s="355"/>
      <c r="BL82" s="356"/>
      <c r="BM82" s="355"/>
    </row>
    <row r="83" ht="15.75" customHeight="1">
      <c r="A83" s="120"/>
      <c r="B83" s="120"/>
      <c r="C83" s="120"/>
      <c r="D83" s="120"/>
      <c r="E83" s="120"/>
      <c r="F83" s="120"/>
      <c r="G83" s="120"/>
      <c r="H83" s="217" t="s">
        <v>78</v>
      </c>
      <c r="I83" s="217">
        <v>5.0</v>
      </c>
      <c r="J83" s="217" t="s">
        <v>162</v>
      </c>
      <c r="K83" s="217">
        <v>0.0</v>
      </c>
      <c r="L83" s="217" t="s">
        <v>79</v>
      </c>
      <c r="M83" s="126"/>
      <c r="N83" s="217"/>
      <c r="O83" s="127">
        <v>145.0</v>
      </c>
      <c r="P83" s="219" t="s">
        <v>90</v>
      </c>
      <c r="Q83" s="220">
        <v>1.0</v>
      </c>
      <c r="R83" s="129" t="s">
        <v>156</v>
      </c>
      <c r="S83" s="132">
        <v>36400.0</v>
      </c>
      <c r="T83" s="196" t="s">
        <v>141</v>
      </c>
      <c r="U83" s="127">
        <v>11.0</v>
      </c>
      <c r="V83" s="183" t="s">
        <v>84</v>
      </c>
      <c r="W83" s="129" t="s">
        <v>85</v>
      </c>
      <c r="X83" s="127" t="s">
        <v>115</v>
      </c>
      <c r="Y83" s="127" t="s">
        <v>87</v>
      </c>
      <c r="Z83" s="127"/>
      <c r="AA83" s="382">
        <v>0.0</v>
      </c>
      <c r="AB83" s="127"/>
      <c r="AC83" s="144">
        <v>0.0</v>
      </c>
      <c r="AD83" s="127"/>
      <c r="AE83" s="144">
        <v>0.0</v>
      </c>
      <c r="AF83" s="358"/>
      <c r="AG83" s="359">
        <v>0.0</v>
      </c>
      <c r="AH83" s="127"/>
      <c r="AI83" s="325">
        <v>0.0</v>
      </c>
      <c r="AJ83" s="323"/>
      <c r="AK83" s="325">
        <v>0.0</v>
      </c>
      <c r="AL83" s="323"/>
      <c r="AM83" s="325">
        <v>300000.0</v>
      </c>
      <c r="AN83" s="360"/>
      <c r="AO83" s="359">
        <v>300000.0</v>
      </c>
      <c r="AP83" s="127"/>
      <c r="AQ83" s="325">
        <v>0.0</v>
      </c>
      <c r="AR83" s="323"/>
      <c r="AS83" s="325">
        <v>0.0</v>
      </c>
      <c r="AT83" s="323"/>
      <c r="AU83" s="325">
        <v>0.0</v>
      </c>
      <c r="AV83" s="360"/>
      <c r="AW83" s="359">
        <v>0.0</v>
      </c>
      <c r="AX83" s="127"/>
      <c r="AY83" s="325">
        <v>0.0</v>
      </c>
      <c r="AZ83" s="323"/>
      <c r="BA83" s="325">
        <v>0.0</v>
      </c>
      <c r="BB83" s="323"/>
      <c r="BC83" s="325">
        <v>0.0</v>
      </c>
      <c r="BD83" s="360"/>
      <c r="BE83" s="359">
        <v>0.0</v>
      </c>
      <c r="BF83" s="127"/>
      <c r="BG83" s="333">
        <v>300000.0</v>
      </c>
      <c r="BH83" s="334"/>
      <c r="BI83" s="325"/>
      <c r="BJ83" s="323"/>
      <c r="BK83" s="325"/>
      <c r="BL83" s="323"/>
      <c r="BM83" s="325"/>
    </row>
    <row r="84" ht="15.75" customHeight="1">
      <c r="A84" s="120"/>
      <c r="B84" s="120"/>
      <c r="C84" s="120"/>
      <c r="D84" s="120"/>
      <c r="E84" s="120"/>
      <c r="F84" s="120"/>
      <c r="G84" s="120"/>
      <c r="H84" s="217" t="s">
        <v>78</v>
      </c>
      <c r="I84" s="217">
        <v>5.0</v>
      </c>
      <c r="J84" s="217" t="s">
        <v>162</v>
      </c>
      <c r="K84" s="217">
        <v>0.0</v>
      </c>
      <c r="L84" s="217" t="s">
        <v>79</v>
      </c>
      <c r="M84" s="126"/>
      <c r="N84" s="217"/>
      <c r="O84" s="127">
        <v>145.0</v>
      </c>
      <c r="P84" s="219" t="s">
        <v>90</v>
      </c>
      <c r="Q84" s="220">
        <v>1.0</v>
      </c>
      <c r="R84" s="129" t="s">
        <v>156</v>
      </c>
      <c r="S84" s="132">
        <v>36930.0</v>
      </c>
      <c r="T84" s="196" t="s">
        <v>142</v>
      </c>
      <c r="U84" s="127">
        <v>11.0</v>
      </c>
      <c r="V84" s="183" t="s">
        <v>84</v>
      </c>
      <c r="W84" s="129" t="s">
        <v>85</v>
      </c>
      <c r="X84" s="127" t="s">
        <v>115</v>
      </c>
      <c r="Y84" s="127" t="s">
        <v>87</v>
      </c>
      <c r="Z84" s="127"/>
      <c r="AA84" s="382">
        <v>0.0</v>
      </c>
      <c r="AB84" s="127"/>
      <c r="AC84" s="144">
        <v>0.0</v>
      </c>
      <c r="AD84" s="127"/>
      <c r="AE84" s="144">
        <v>0.0</v>
      </c>
      <c r="AF84" s="358"/>
      <c r="AG84" s="359">
        <v>0.0</v>
      </c>
      <c r="AH84" s="127"/>
      <c r="AI84" s="325">
        <v>0.0</v>
      </c>
      <c r="AJ84" s="323"/>
      <c r="AK84" s="325">
        <v>0.0</v>
      </c>
      <c r="AL84" s="323"/>
      <c r="AM84" s="325">
        <v>300000.0</v>
      </c>
      <c r="AN84" s="360"/>
      <c r="AO84" s="359">
        <v>300000.0</v>
      </c>
      <c r="AP84" s="127"/>
      <c r="AQ84" s="325">
        <v>0.0</v>
      </c>
      <c r="AR84" s="323"/>
      <c r="AS84" s="325">
        <v>0.0</v>
      </c>
      <c r="AT84" s="323"/>
      <c r="AU84" s="325">
        <v>0.0</v>
      </c>
      <c r="AV84" s="360"/>
      <c r="AW84" s="359">
        <v>0.0</v>
      </c>
      <c r="AX84" s="127"/>
      <c r="AY84" s="325">
        <v>0.0</v>
      </c>
      <c r="AZ84" s="323"/>
      <c r="BA84" s="325">
        <v>0.0</v>
      </c>
      <c r="BB84" s="323"/>
      <c r="BC84" s="325">
        <v>0.0</v>
      </c>
      <c r="BD84" s="360"/>
      <c r="BE84" s="359">
        <v>0.0</v>
      </c>
      <c r="BF84" s="127"/>
      <c r="BG84" s="333">
        <v>300000.0</v>
      </c>
      <c r="BH84" s="334"/>
      <c r="BI84" s="325"/>
      <c r="BJ84" s="323"/>
      <c r="BK84" s="325"/>
      <c r="BL84" s="323"/>
      <c r="BM84" s="325"/>
    </row>
    <row r="85" ht="45.0" customHeight="1">
      <c r="A85" s="120"/>
      <c r="B85" s="120"/>
      <c r="C85" s="120"/>
      <c r="D85" s="120"/>
      <c r="E85" s="120"/>
      <c r="F85" s="120"/>
      <c r="G85" s="120"/>
      <c r="H85" s="309" t="s">
        <v>78</v>
      </c>
      <c r="I85" s="310">
        <v>5.0</v>
      </c>
      <c r="J85" s="311" t="s">
        <v>162</v>
      </c>
      <c r="K85" s="312">
        <v>0.0</v>
      </c>
      <c r="L85" s="309" t="s">
        <v>79</v>
      </c>
      <c r="M85" s="163">
        <v>11.0</v>
      </c>
      <c r="N85" s="163" t="s">
        <v>227</v>
      </c>
      <c r="O85" s="105">
        <v>397.0</v>
      </c>
      <c r="P85" s="166" t="s">
        <v>228</v>
      </c>
      <c r="Q85" s="105">
        <v>2.0</v>
      </c>
      <c r="R85" s="166" t="s">
        <v>91</v>
      </c>
      <c r="S85" s="105">
        <v>37000.0</v>
      </c>
      <c r="T85" s="395" t="s">
        <v>230</v>
      </c>
      <c r="U85" s="105">
        <v>11.0</v>
      </c>
      <c r="V85" s="167" t="s">
        <v>84</v>
      </c>
      <c r="W85" s="166" t="s">
        <v>85</v>
      </c>
      <c r="X85" s="105" t="s">
        <v>115</v>
      </c>
      <c r="Y85" s="105" t="s">
        <v>87</v>
      </c>
      <c r="Z85" s="105">
        <v>0.0</v>
      </c>
      <c r="AA85" s="383">
        <f>AA86+AA87</f>
        <v>0</v>
      </c>
      <c r="AB85" s="105">
        <v>0.0</v>
      </c>
      <c r="AC85" s="67">
        <f>AA85</f>
        <v>0</v>
      </c>
      <c r="AD85" s="105">
        <v>1.0</v>
      </c>
      <c r="AE85" s="67">
        <v>0.0</v>
      </c>
      <c r="AF85" s="392">
        <v>0.0</v>
      </c>
      <c r="AG85" s="67">
        <f>AA85+AC85+AE85</f>
        <v>0</v>
      </c>
      <c r="AH85" s="105">
        <v>1.0</v>
      </c>
      <c r="AI85" s="67">
        <f>AI86+AI87</f>
        <v>0</v>
      </c>
      <c r="AJ85" s="105">
        <v>1.0</v>
      </c>
      <c r="AK85" s="67">
        <f>AK86+AK87</f>
        <v>0</v>
      </c>
      <c r="AL85" s="105">
        <v>1.0</v>
      </c>
      <c r="AM85" s="67">
        <f>AM86+AM87</f>
        <v>200000</v>
      </c>
      <c r="AN85" s="105">
        <f>AL85+AJ85+AH85</f>
        <v>3</v>
      </c>
      <c r="AO85" s="67">
        <f t="shared" ref="AO85:AO86" si="80">AI85+AK85+AM85</f>
        <v>200000</v>
      </c>
      <c r="AP85" s="105">
        <v>0.0</v>
      </c>
      <c r="AQ85" s="67">
        <f>AQ86+AQ87</f>
        <v>0</v>
      </c>
      <c r="AR85" s="105">
        <v>1.0</v>
      </c>
      <c r="AS85" s="67">
        <f>AS86+AS87</f>
        <v>0</v>
      </c>
      <c r="AT85" s="105">
        <v>1.0</v>
      </c>
      <c r="AU85" s="67">
        <f>AU86+AU87</f>
        <v>0</v>
      </c>
      <c r="AV85" s="105">
        <f>AT85+AR85+AP85</f>
        <v>2</v>
      </c>
      <c r="AW85" s="67">
        <f>AQ85+AS85+AU85</f>
        <v>0</v>
      </c>
      <c r="AX85" s="105">
        <v>0.0</v>
      </c>
      <c r="AY85" s="67">
        <f>AQ85</f>
        <v>0</v>
      </c>
      <c r="AZ85" s="105">
        <v>0.0</v>
      </c>
      <c r="BA85" s="67">
        <f>AY85</f>
        <v>0</v>
      </c>
      <c r="BB85" s="105">
        <v>0.0</v>
      </c>
      <c r="BC85" s="67">
        <f>BA85</f>
        <v>0</v>
      </c>
      <c r="BD85" s="105">
        <f t="shared" ref="BD85:BE85" si="79">AX85+AZ85+BB85</f>
        <v>0</v>
      </c>
      <c r="BE85" s="67">
        <f t="shared" si="79"/>
        <v>0</v>
      </c>
      <c r="BF85" s="105">
        <f>BD85+AV85+AN85+AF85</f>
        <v>5</v>
      </c>
      <c r="BG85" s="318">
        <f>BG86+BG87</f>
        <v>200000</v>
      </c>
      <c r="BH85" s="354"/>
      <c r="BI85" s="355"/>
      <c r="BJ85" s="356"/>
      <c r="BK85" s="355"/>
      <c r="BL85" s="356"/>
      <c r="BM85" s="355"/>
    </row>
    <row r="86" ht="25.5" customHeight="1">
      <c r="A86" s="120"/>
      <c r="B86" s="120"/>
      <c r="C86" s="120"/>
      <c r="D86" s="120"/>
      <c r="E86" s="120"/>
      <c r="F86" s="120"/>
      <c r="G86" s="120"/>
      <c r="H86" s="217" t="s">
        <v>78</v>
      </c>
      <c r="I86" s="217">
        <v>5.0</v>
      </c>
      <c r="J86" s="217" t="s">
        <v>162</v>
      </c>
      <c r="K86" s="217">
        <v>0.0</v>
      </c>
      <c r="L86" s="217" t="s">
        <v>79</v>
      </c>
      <c r="M86" s="126"/>
      <c r="N86" s="126"/>
      <c r="O86" s="127">
        <v>145.0</v>
      </c>
      <c r="P86" s="219" t="s">
        <v>90</v>
      </c>
      <c r="Q86" s="220">
        <v>1.0</v>
      </c>
      <c r="R86" s="129" t="s">
        <v>91</v>
      </c>
      <c r="S86" s="132">
        <v>37100.0</v>
      </c>
      <c r="T86" s="196" t="s">
        <v>143</v>
      </c>
      <c r="U86" s="127">
        <v>11.0</v>
      </c>
      <c r="V86" s="183" t="s">
        <v>84</v>
      </c>
      <c r="W86" s="129" t="s">
        <v>85</v>
      </c>
      <c r="X86" s="127" t="s">
        <v>115</v>
      </c>
      <c r="Y86" s="127" t="s">
        <v>87</v>
      </c>
      <c r="Z86" s="127"/>
      <c r="AA86" s="382">
        <v>0.0</v>
      </c>
      <c r="AB86" s="127"/>
      <c r="AC86" s="144">
        <v>0.0</v>
      </c>
      <c r="AD86" s="127"/>
      <c r="AE86" s="144">
        <v>0.0</v>
      </c>
      <c r="AF86" s="358"/>
      <c r="AG86" s="359">
        <v>0.0</v>
      </c>
      <c r="AH86" s="127"/>
      <c r="AI86" s="325">
        <v>0.0</v>
      </c>
      <c r="AJ86" s="323"/>
      <c r="AK86" s="325">
        <v>0.0</v>
      </c>
      <c r="AL86" s="323" t="s">
        <v>93</v>
      </c>
      <c r="AM86" s="325">
        <v>100000.0</v>
      </c>
      <c r="AN86" s="360"/>
      <c r="AO86" s="359">
        <f t="shared" si="80"/>
        <v>100000</v>
      </c>
      <c r="AP86" s="127"/>
      <c r="AQ86" s="325">
        <v>0.0</v>
      </c>
      <c r="AR86" s="323"/>
      <c r="AS86" s="325">
        <v>0.0</v>
      </c>
      <c r="AT86" s="323"/>
      <c r="AU86" s="325">
        <v>0.0</v>
      </c>
      <c r="AV86" s="360"/>
      <c r="AW86" s="359">
        <v>0.0</v>
      </c>
      <c r="AX86" s="127"/>
      <c r="AY86" s="325">
        <v>0.0</v>
      </c>
      <c r="AZ86" s="323"/>
      <c r="BA86" s="325">
        <v>0.0</v>
      </c>
      <c r="BB86" s="323"/>
      <c r="BC86" s="325">
        <v>0.0</v>
      </c>
      <c r="BD86" s="360"/>
      <c r="BE86" s="359">
        <v>0.0</v>
      </c>
      <c r="BF86" s="127"/>
      <c r="BG86" s="333">
        <v>100000.0</v>
      </c>
      <c r="BH86" s="334"/>
      <c r="BI86" s="325"/>
      <c r="BJ86" s="323"/>
      <c r="BK86" s="325"/>
      <c r="BL86" s="323"/>
      <c r="BM86" s="325"/>
    </row>
    <row r="87" ht="15.75" customHeight="1">
      <c r="A87" s="120"/>
      <c r="B87" s="120"/>
      <c r="C87" s="120"/>
      <c r="D87" s="120"/>
      <c r="E87" s="120"/>
      <c r="F87" s="120"/>
      <c r="G87" s="120"/>
      <c r="H87" s="217" t="s">
        <v>78</v>
      </c>
      <c r="I87" s="217">
        <v>5.0</v>
      </c>
      <c r="J87" s="217" t="s">
        <v>162</v>
      </c>
      <c r="K87" s="217">
        <v>0.0</v>
      </c>
      <c r="L87" s="217" t="s">
        <v>79</v>
      </c>
      <c r="M87" s="126"/>
      <c r="N87" s="126"/>
      <c r="O87" s="127">
        <v>145.0</v>
      </c>
      <c r="P87" s="219" t="s">
        <v>90</v>
      </c>
      <c r="Q87" s="220">
        <v>1.0</v>
      </c>
      <c r="R87" s="129" t="s">
        <v>91</v>
      </c>
      <c r="S87" s="132">
        <v>37500.0</v>
      </c>
      <c r="T87" s="196" t="s">
        <v>144</v>
      </c>
      <c r="U87" s="127">
        <v>11.0</v>
      </c>
      <c r="V87" s="183" t="s">
        <v>84</v>
      </c>
      <c r="W87" s="129" t="s">
        <v>85</v>
      </c>
      <c r="X87" s="127" t="s">
        <v>115</v>
      </c>
      <c r="Y87" s="127" t="s">
        <v>87</v>
      </c>
      <c r="Z87" s="127"/>
      <c r="AA87" s="382">
        <v>0.0</v>
      </c>
      <c r="AB87" s="127"/>
      <c r="AC87" s="144">
        <v>0.0</v>
      </c>
      <c r="AD87" s="127"/>
      <c r="AE87" s="144">
        <v>0.0</v>
      </c>
      <c r="AF87" s="358"/>
      <c r="AG87" s="359">
        <v>0.0</v>
      </c>
      <c r="AH87" s="127"/>
      <c r="AI87" s="325">
        <v>0.0</v>
      </c>
      <c r="AJ87" s="323"/>
      <c r="AK87" s="325">
        <v>0.0</v>
      </c>
      <c r="AL87" s="323"/>
      <c r="AM87" s="325">
        <v>100000.0</v>
      </c>
      <c r="AN87" s="360"/>
      <c r="AO87" s="359">
        <f>AM87+AK87+AI87</f>
        <v>100000</v>
      </c>
      <c r="AP87" s="127"/>
      <c r="AQ87" s="325">
        <v>0.0</v>
      </c>
      <c r="AR87" s="323"/>
      <c r="AS87" s="325">
        <v>0.0</v>
      </c>
      <c r="AT87" s="323"/>
      <c r="AU87" s="325">
        <v>0.0</v>
      </c>
      <c r="AV87" s="360"/>
      <c r="AW87" s="359">
        <v>0.0</v>
      </c>
      <c r="AX87" s="127"/>
      <c r="AY87" s="325">
        <v>0.0</v>
      </c>
      <c r="AZ87" s="323"/>
      <c r="BA87" s="325">
        <v>0.0</v>
      </c>
      <c r="BB87" s="323"/>
      <c r="BC87" s="325">
        <v>0.0</v>
      </c>
      <c r="BD87" s="360"/>
      <c r="BE87" s="359">
        <v>0.0</v>
      </c>
      <c r="BF87" s="127"/>
      <c r="BG87" s="333">
        <v>100000.0</v>
      </c>
      <c r="BH87" s="334"/>
      <c r="BI87" s="325"/>
      <c r="BJ87" s="323"/>
      <c r="BK87" s="325"/>
      <c r="BL87" s="323"/>
      <c r="BM87" s="325"/>
    </row>
    <row r="88" ht="30.0" customHeight="1">
      <c r="A88" s="120"/>
      <c r="B88" s="120"/>
      <c r="C88" s="120"/>
      <c r="D88" s="120"/>
      <c r="E88" s="120"/>
      <c r="F88" s="120"/>
      <c r="G88" s="120"/>
      <c r="H88" s="309" t="s">
        <v>78</v>
      </c>
      <c r="I88" s="310">
        <v>5.0</v>
      </c>
      <c r="J88" s="311" t="s">
        <v>162</v>
      </c>
      <c r="K88" s="312">
        <v>0.0</v>
      </c>
      <c r="L88" s="309" t="s">
        <v>79</v>
      </c>
      <c r="M88" s="361">
        <v>12.0</v>
      </c>
      <c r="N88" s="163" t="s">
        <v>227</v>
      </c>
      <c r="O88" s="105">
        <v>397.0</v>
      </c>
      <c r="P88" s="166" t="s">
        <v>228</v>
      </c>
      <c r="Q88" s="105">
        <v>2.0</v>
      </c>
      <c r="R88" s="166" t="s">
        <v>91</v>
      </c>
      <c r="S88" s="105">
        <v>39000.0</v>
      </c>
      <c r="T88" s="395" t="s">
        <v>230</v>
      </c>
      <c r="U88" s="105">
        <v>11.0</v>
      </c>
      <c r="V88" s="167" t="s">
        <v>84</v>
      </c>
      <c r="W88" s="166" t="s">
        <v>85</v>
      </c>
      <c r="X88" s="105" t="s">
        <v>115</v>
      </c>
      <c r="Y88" s="105" t="s">
        <v>87</v>
      </c>
      <c r="Z88" s="105">
        <v>0.0</v>
      </c>
      <c r="AA88" s="383">
        <f>AA91+AA92</f>
        <v>0</v>
      </c>
      <c r="AB88" s="105">
        <v>0.0</v>
      </c>
      <c r="AC88" s="67">
        <f>AA88</f>
        <v>0</v>
      </c>
      <c r="AD88" s="105">
        <v>0.0</v>
      </c>
      <c r="AE88" s="67">
        <v>0.0</v>
      </c>
      <c r="AF88" s="392">
        <f t="shared" ref="AF88:AG88" si="81">Z88+AB88+AD88</f>
        <v>0</v>
      </c>
      <c r="AG88" s="67">
        <f t="shared" si="81"/>
        <v>0</v>
      </c>
      <c r="AH88" s="105">
        <v>1.0</v>
      </c>
      <c r="AI88" s="67">
        <f>AI91+AI92</f>
        <v>0</v>
      </c>
      <c r="AJ88" s="105">
        <v>1.0</v>
      </c>
      <c r="AK88" s="67">
        <f>AK91+AK92</f>
        <v>0</v>
      </c>
      <c r="AL88" s="105">
        <v>0.0</v>
      </c>
      <c r="AM88" s="67">
        <f>AM91+AM92</f>
        <v>0</v>
      </c>
      <c r="AN88" s="105">
        <f>AL88+AJ88+AH88</f>
        <v>2</v>
      </c>
      <c r="AO88" s="67">
        <f>AI88+AK88+AM88</f>
        <v>0</v>
      </c>
      <c r="AP88" s="105">
        <v>0.0</v>
      </c>
      <c r="AQ88" s="67">
        <f>AQ89+AQ90+AQ91+AQ92+AQ93</f>
        <v>521683.25</v>
      </c>
      <c r="AR88" s="105">
        <v>0.0</v>
      </c>
      <c r="AS88" s="67">
        <f>AS89+AS90+AS91+AS92+AS93</f>
        <v>200000</v>
      </c>
      <c r="AT88" s="105">
        <v>0.0</v>
      </c>
      <c r="AU88" s="67">
        <f>AU89+AU90+AU91+AU92+AU93</f>
        <v>33425.75</v>
      </c>
      <c r="AV88" s="105">
        <f>AP88+AR88+AT88</f>
        <v>0</v>
      </c>
      <c r="AW88" s="67">
        <f>AW89+AW90+AW91+AW92+AW93</f>
        <v>755109</v>
      </c>
      <c r="AX88" s="105">
        <v>0.0</v>
      </c>
      <c r="AY88" s="67">
        <f>AY89+AY90+AY91+AY92+AY93</f>
        <v>0</v>
      </c>
      <c r="AZ88" s="105">
        <v>0.0</v>
      </c>
      <c r="BA88" s="67">
        <f>BA89+BA90+BA91+BA92+BA93</f>
        <v>300000</v>
      </c>
      <c r="BB88" s="105">
        <v>0.0</v>
      </c>
      <c r="BC88" s="67">
        <f>BC89+BC90+BC91+BC92+BC93</f>
        <v>100000</v>
      </c>
      <c r="BD88" s="105">
        <f>AX88+AZ88+BB88</f>
        <v>0</v>
      </c>
      <c r="BE88" s="67">
        <f>BE89+BE90+BE91+BE92+BE93</f>
        <v>400000</v>
      </c>
      <c r="BF88" s="105">
        <f>BD88+AV88+AN88+AF88</f>
        <v>2</v>
      </c>
      <c r="BG88" s="318">
        <f>BG91+BG92+BG89+BG90+BG93</f>
        <v>1155109</v>
      </c>
      <c r="BH88" s="354"/>
      <c r="BI88" s="355"/>
      <c r="BJ88" s="356"/>
      <c r="BK88" s="355"/>
      <c r="BL88" s="356"/>
      <c r="BM88" s="355"/>
    </row>
    <row r="89" ht="25.5" customHeight="1">
      <c r="A89" s="120"/>
      <c r="B89" s="120"/>
      <c r="C89" s="120"/>
      <c r="D89" s="120"/>
      <c r="E89" s="120"/>
      <c r="F89" s="120"/>
      <c r="G89" s="120"/>
      <c r="H89" s="217"/>
      <c r="I89" s="217"/>
      <c r="J89" s="217"/>
      <c r="K89" s="217"/>
      <c r="L89" s="217"/>
      <c r="M89" s="217"/>
      <c r="N89" s="126"/>
      <c r="O89" s="127"/>
      <c r="P89" s="219"/>
      <c r="Q89" s="220"/>
      <c r="R89" s="129"/>
      <c r="S89" s="132">
        <v>39100.0</v>
      </c>
      <c r="T89" s="196" t="s">
        <v>231</v>
      </c>
      <c r="U89" s="127"/>
      <c r="V89" s="183"/>
      <c r="W89" s="129"/>
      <c r="X89" s="127"/>
      <c r="Y89" s="127"/>
      <c r="Z89" s="127"/>
      <c r="AA89" s="382"/>
      <c r="AB89" s="127"/>
      <c r="AC89" s="144"/>
      <c r="AD89" s="127"/>
      <c r="AE89" s="144"/>
      <c r="AF89" s="358"/>
      <c r="AG89" s="359"/>
      <c r="AH89" s="127"/>
      <c r="AI89" s="325"/>
      <c r="AJ89" s="323"/>
      <c r="AK89" s="325"/>
      <c r="AL89" s="323"/>
      <c r="AM89" s="325"/>
      <c r="AN89" s="360"/>
      <c r="AO89" s="359"/>
      <c r="AP89" s="127"/>
      <c r="AQ89" s="325">
        <v>100000.0</v>
      </c>
      <c r="AR89" s="323"/>
      <c r="AS89" s="325"/>
      <c r="AT89" s="323"/>
      <c r="AU89" s="325"/>
      <c r="AV89" s="360"/>
      <c r="AW89" s="359">
        <f t="shared" ref="AW89:AW90" si="82">AQ89+AS89+AU89</f>
        <v>100000</v>
      </c>
      <c r="AX89" s="127"/>
      <c r="AY89" s="325"/>
      <c r="AZ89" s="323"/>
      <c r="BA89" s="325"/>
      <c r="BB89" s="323"/>
      <c r="BC89" s="325">
        <v>100000.0</v>
      </c>
      <c r="BD89" s="360"/>
      <c r="BE89" s="359">
        <f>AY89+BA89+BC89</f>
        <v>100000</v>
      </c>
      <c r="BF89" s="127"/>
      <c r="BG89" s="333">
        <v>200000.0</v>
      </c>
      <c r="BH89" s="172"/>
      <c r="BI89" s="120"/>
      <c r="BJ89" s="120"/>
      <c r="BK89" s="120"/>
      <c r="BL89" s="120"/>
      <c r="BM89" s="120"/>
    </row>
    <row r="90" ht="25.5" customHeight="1">
      <c r="A90" s="120"/>
      <c r="B90" s="120"/>
      <c r="C90" s="120"/>
      <c r="D90" s="120"/>
      <c r="E90" s="120"/>
      <c r="F90" s="120"/>
      <c r="G90" s="120"/>
      <c r="H90" s="217"/>
      <c r="I90" s="217"/>
      <c r="J90" s="217"/>
      <c r="K90" s="217"/>
      <c r="L90" s="217"/>
      <c r="M90" s="217"/>
      <c r="N90" s="126"/>
      <c r="O90" s="127"/>
      <c r="P90" s="219"/>
      <c r="Q90" s="220"/>
      <c r="R90" s="129"/>
      <c r="S90" s="132">
        <v>39200.0</v>
      </c>
      <c r="T90" s="196" t="s">
        <v>232</v>
      </c>
      <c r="U90" s="127"/>
      <c r="V90" s="183"/>
      <c r="W90" s="129"/>
      <c r="X90" s="127"/>
      <c r="Y90" s="127"/>
      <c r="Z90" s="127"/>
      <c r="AA90" s="382"/>
      <c r="AB90" s="127"/>
      <c r="AC90" s="144"/>
      <c r="AD90" s="127"/>
      <c r="AE90" s="144"/>
      <c r="AF90" s="358"/>
      <c r="AG90" s="359"/>
      <c r="AH90" s="127"/>
      <c r="AI90" s="325"/>
      <c r="AJ90" s="323"/>
      <c r="AK90" s="325"/>
      <c r="AL90" s="323"/>
      <c r="AM90" s="325"/>
      <c r="AN90" s="360"/>
      <c r="AO90" s="359"/>
      <c r="AP90" s="127"/>
      <c r="AQ90" s="325">
        <v>200000.0</v>
      </c>
      <c r="AR90" s="323"/>
      <c r="AS90" s="325"/>
      <c r="AT90" s="323"/>
      <c r="AU90" s="325"/>
      <c r="AV90" s="360"/>
      <c r="AW90" s="359">
        <f t="shared" si="82"/>
        <v>200000</v>
      </c>
      <c r="AX90" s="127"/>
      <c r="AY90" s="325"/>
      <c r="AZ90" s="323"/>
      <c r="BA90" s="325"/>
      <c r="BB90" s="323"/>
      <c r="BC90" s="325"/>
      <c r="BD90" s="360"/>
      <c r="BE90" s="359"/>
      <c r="BF90" s="127"/>
      <c r="BG90" s="333">
        <v>200000.0</v>
      </c>
      <c r="BH90" s="172"/>
      <c r="BI90" s="120"/>
      <c r="BJ90" s="120"/>
      <c r="BK90" s="120"/>
      <c r="BL90" s="120"/>
      <c r="BM90" s="120"/>
    </row>
    <row r="91" ht="25.5" customHeight="1">
      <c r="A91" s="120"/>
      <c r="B91" s="120"/>
      <c r="C91" s="120"/>
      <c r="D91" s="120"/>
      <c r="E91" s="120"/>
      <c r="F91" s="120"/>
      <c r="G91" s="120"/>
      <c r="H91" s="217" t="s">
        <v>78</v>
      </c>
      <c r="I91" s="217">
        <v>5.0</v>
      </c>
      <c r="J91" s="217" t="s">
        <v>162</v>
      </c>
      <c r="K91" s="217">
        <v>0.0</v>
      </c>
      <c r="L91" s="217" t="s">
        <v>79</v>
      </c>
      <c r="M91" s="217"/>
      <c r="N91" s="126"/>
      <c r="O91" s="127">
        <v>145.0</v>
      </c>
      <c r="P91" s="219" t="s">
        <v>90</v>
      </c>
      <c r="Q91" s="220" t="s">
        <v>155</v>
      </c>
      <c r="R91" s="129" t="s">
        <v>91</v>
      </c>
      <c r="S91" s="132">
        <v>39300.0</v>
      </c>
      <c r="T91" s="196" t="s">
        <v>233</v>
      </c>
      <c r="U91" s="127">
        <v>11.0</v>
      </c>
      <c r="V91" s="183" t="s">
        <v>84</v>
      </c>
      <c r="W91" s="129" t="s">
        <v>85</v>
      </c>
      <c r="X91" s="127" t="s">
        <v>115</v>
      </c>
      <c r="Y91" s="127" t="s">
        <v>87</v>
      </c>
      <c r="Z91" s="127"/>
      <c r="AA91" s="382">
        <v>0.0</v>
      </c>
      <c r="AB91" s="127"/>
      <c r="AC91" s="144">
        <v>0.0</v>
      </c>
      <c r="AD91" s="127"/>
      <c r="AE91" s="144">
        <v>0.0</v>
      </c>
      <c r="AF91" s="358"/>
      <c r="AG91" s="359">
        <v>0.0</v>
      </c>
      <c r="AH91" s="127"/>
      <c r="AI91" s="325">
        <v>0.0</v>
      </c>
      <c r="AJ91" s="323"/>
      <c r="AK91" s="325">
        <v>0.0</v>
      </c>
      <c r="AL91" s="323"/>
      <c r="AM91" s="325">
        <v>0.0</v>
      </c>
      <c r="AN91" s="360"/>
      <c r="AO91" s="359">
        <v>0.0</v>
      </c>
      <c r="AP91" s="127"/>
      <c r="AQ91" s="325">
        <v>0.0</v>
      </c>
      <c r="AR91" s="323"/>
      <c r="AS91" s="325">
        <v>200000.0</v>
      </c>
      <c r="AT91" s="323"/>
      <c r="AU91" s="325">
        <v>0.0</v>
      </c>
      <c r="AV91" s="360"/>
      <c r="AW91" s="359">
        <v>200000.0</v>
      </c>
      <c r="AX91" s="127"/>
      <c r="AY91" s="325">
        <v>0.0</v>
      </c>
      <c r="AZ91" s="323"/>
      <c r="BA91" s="325">
        <v>100000.0</v>
      </c>
      <c r="BB91" s="323"/>
      <c r="BC91" s="325">
        <v>0.0</v>
      </c>
      <c r="BD91" s="360"/>
      <c r="BE91" s="359">
        <f>AY91+BA91+BC91</f>
        <v>100000</v>
      </c>
      <c r="BF91" s="127"/>
      <c r="BG91" s="333">
        <v>300000.0</v>
      </c>
      <c r="BH91" s="172"/>
      <c r="BI91" s="120"/>
      <c r="BJ91" s="120"/>
      <c r="BK91" s="120"/>
      <c r="BL91" s="120"/>
      <c r="BM91" s="120"/>
    </row>
    <row r="92" ht="25.5" customHeight="1">
      <c r="A92" s="120"/>
      <c r="B92" s="120"/>
      <c r="C92" s="120"/>
      <c r="D92" s="120"/>
      <c r="E92" s="120"/>
      <c r="F92" s="120"/>
      <c r="G92" s="120"/>
      <c r="H92" s="217" t="s">
        <v>78</v>
      </c>
      <c r="I92" s="217">
        <v>5.0</v>
      </c>
      <c r="J92" s="217" t="s">
        <v>162</v>
      </c>
      <c r="K92" s="217">
        <v>0.0</v>
      </c>
      <c r="L92" s="217" t="s">
        <v>79</v>
      </c>
      <c r="M92" s="217"/>
      <c r="N92" s="126"/>
      <c r="O92" s="127">
        <v>145.0</v>
      </c>
      <c r="P92" s="219" t="s">
        <v>90</v>
      </c>
      <c r="Q92" s="220" t="s">
        <v>155</v>
      </c>
      <c r="R92" s="129" t="s">
        <v>91</v>
      </c>
      <c r="S92" s="132">
        <v>39400.0</v>
      </c>
      <c r="T92" s="196" t="s">
        <v>147</v>
      </c>
      <c r="U92" s="127">
        <v>11.0</v>
      </c>
      <c r="V92" s="183" t="s">
        <v>84</v>
      </c>
      <c r="W92" s="129" t="s">
        <v>85</v>
      </c>
      <c r="X92" s="127" t="s">
        <v>115</v>
      </c>
      <c r="Y92" s="127" t="s">
        <v>87</v>
      </c>
      <c r="Z92" s="127"/>
      <c r="AA92" s="382">
        <v>0.0</v>
      </c>
      <c r="AB92" s="127"/>
      <c r="AC92" s="144">
        <v>0.0</v>
      </c>
      <c r="AD92" s="127"/>
      <c r="AE92" s="144">
        <v>0.0</v>
      </c>
      <c r="AF92" s="358"/>
      <c r="AG92" s="359">
        <v>0.0</v>
      </c>
      <c r="AH92" s="127"/>
      <c r="AI92" s="325">
        <v>0.0</v>
      </c>
      <c r="AJ92" s="323"/>
      <c r="AK92" s="325">
        <v>0.0</v>
      </c>
      <c r="AL92" s="323"/>
      <c r="AM92" s="325">
        <v>0.0</v>
      </c>
      <c r="AN92" s="360"/>
      <c r="AO92" s="359">
        <f>AI92+AK92+AM92</f>
        <v>0</v>
      </c>
      <c r="AP92" s="127"/>
      <c r="AQ92" s="325">
        <v>21683.25</v>
      </c>
      <c r="AR92" s="323"/>
      <c r="AS92" s="325"/>
      <c r="AT92" s="323"/>
      <c r="AU92" s="325">
        <v>33425.75</v>
      </c>
      <c r="AV92" s="360"/>
      <c r="AW92" s="359">
        <v>55109.0</v>
      </c>
      <c r="AX92" s="127"/>
      <c r="AY92" s="325">
        <v>0.0</v>
      </c>
      <c r="AZ92" s="323"/>
      <c r="BA92" s="325">
        <v>0.0</v>
      </c>
      <c r="BB92" s="323"/>
      <c r="BC92" s="325">
        <v>0.0</v>
      </c>
      <c r="BD92" s="360"/>
      <c r="BE92" s="359">
        <v>0.0</v>
      </c>
      <c r="BF92" s="127"/>
      <c r="BG92" s="333">
        <f>AG92+AO92+AW92+BE92</f>
        <v>55109</v>
      </c>
      <c r="BH92" s="172"/>
      <c r="BI92" s="120"/>
      <c r="BJ92" s="120"/>
      <c r="BK92" s="120"/>
      <c r="BL92" s="120"/>
      <c r="BM92" s="120"/>
    </row>
    <row r="93" ht="25.5" customHeight="1">
      <c r="A93" s="120"/>
      <c r="B93" s="120"/>
      <c r="C93" s="120"/>
      <c r="D93" s="120"/>
      <c r="E93" s="120"/>
      <c r="F93" s="120"/>
      <c r="G93" s="120"/>
      <c r="H93" s="217"/>
      <c r="I93" s="217"/>
      <c r="J93" s="217"/>
      <c r="K93" s="217"/>
      <c r="L93" s="217"/>
      <c r="M93" s="217"/>
      <c r="N93" s="126"/>
      <c r="O93" s="127"/>
      <c r="P93" s="219"/>
      <c r="Q93" s="220"/>
      <c r="R93" s="129"/>
      <c r="S93" s="132">
        <v>39600.0</v>
      </c>
      <c r="T93" s="196" t="s">
        <v>234</v>
      </c>
      <c r="U93" s="127"/>
      <c r="V93" s="183"/>
      <c r="W93" s="129"/>
      <c r="X93" s="127"/>
      <c r="Y93" s="127"/>
      <c r="Z93" s="127"/>
      <c r="AA93" s="382"/>
      <c r="AB93" s="127"/>
      <c r="AC93" s="144"/>
      <c r="AD93" s="127"/>
      <c r="AE93" s="144"/>
      <c r="AF93" s="358"/>
      <c r="AG93" s="359"/>
      <c r="AH93" s="127"/>
      <c r="AI93" s="325"/>
      <c r="AJ93" s="323"/>
      <c r="AK93" s="325"/>
      <c r="AL93" s="323"/>
      <c r="AM93" s="325"/>
      <c r="AN93" s="360"/>
      <c r="AO93" s="359"/>
      <c r="AP93" s="127"/>
      <c r="AQ93" s="325">
        <v>200000.0</v>
      </c>
      <c r="AR93" s="323"/>
      <c r="AS93" s="325"/>
      <c r="AT93" s="323"/>
      <c r="AU93" s="325"/>
      <c r="AV93" s="360"/>
      <c r="AW93" s="359">
        <f>AQ93+AS93+AU93</f>
        <v>200000</v>
      </c>
      <c r="AX93" s="127"/>
      <c r="AY93" s="325"/>
      <c r="AZ93" s="323"/>
      <c r="BA93" s="325">
        <v>200000.0</v>
      </c>
      <c r="BB93" s="323"/>
      <c r="BC93" s="325"/>
      <c r="BD93" s="360"/>
      <c r="BE93" s="359">
        <f>AY93+BA93+BC93</f>
        <v>200000</v>
      </c>
      <c r="BF93" s="127"/>
      <c r="BG93" s="333">
        <v>400000.0</v>
      </c>
      <c r="BH93" s="172"/>
      <c r="BI93" s="120"/>
      <c r="BJ93" s="120"/>
      <c r="BK93" s="120"/>
      <c r="BL93" s="120"/>
      <c r="BM93" s="120"/>
    </row>
    <row r="94" ht="30.0" customHeight="1">
      <c r="A94" s="120"/>
      <c r="B94" s="120"/>
      <c r="C94" s="120"/>
      <c r="D94" s="120"/>
      <c r="E94" s="120"/>
      <c r="F94" s="120"/>
      <c r="G94" s="120"/>
      <c r="H94" s="309" t="s">
        <v>78</v>
      </c>
      <c r="I94" s="310">
        <v>5.0</v>
      </c>
      <c r="J94" s="311" t="s">
        <v>162</v>
      </c>
      <c r="K94" s="312">
        <v>0.0</v>
      </c>
      <c r="L94" s="309" t="s">
        <v>79</v>
      </c>
      <c r="M94" s="396">
        <v>13.0</v>
      </c>
      <c r="N94" s="163" t="s">
        <v>235</v>
      </c>
      <c r="O94" s="105">
        <v>397.0</v>
      </c>
      <c r="P94" s="166" t="s">
        <v>228</v>
      </c>
      <c r="Q94" s="105">
        <v>3.0</v>
      </c>
      <c r="R94" s="105" t="s">
        <v>91</v>
      </c>
      <c r="S94" s="105">
        <v>40000.0</v>
      </c>
      <c r="T94" s="346" t="s">
        <v>236</v>
      </c>
      <c r="U94" s="105">
        <v>11.0</v>
      </c>
      <c r="V94" s="167" t="s">
        <v>84</v>
      </c>
      <c r="W94" s="166" t="s">
        <v>85</v>
      </c>
      <c r="X94" s="105" t="s">
        <v>115</v>
      </c>
      <c r="Y94" s="105" t="s">
        <v>87</v>
      </c>
      <c r="Z94" s="105">
        <v>0.0</v>
      </c>
      <c r="AA94" s="383">
        <f>AA95+AA98+AA99</f>
        <v>0</v>
      </c>
      <c r="AB94" s="105">
        <v>0.0</v>
      </c>
      <c r="AC94" s="67">
        <v>0.0</v>
      </c>
      <c r="AD94" s="105">
        <v>1.0</v>
      </c>
      <c r="AE94" s="67">
        <v>0.0</v>
      </c>
      <c r="AF94" s="392">
        <v>0.0</v>
      </c>
      <c r="AG94" s="67">
        <f>AG95+AG98+AG99</f>
        <v>0</v>
      </c>
      <c r="AH94" s="105">
        <v>1.0</v>
      </c>
      <c r="AI94" s="67">
        <f>AI95+AI96+AI97+AI98+AI99</f>
        <v>300000</v>
      </c>
      <c r="AJ94" s="105">
        <v>1.0</v>
      </c>
      <c r="AK94" s="67">
        <f>AK95+AK98+AK99</f>
        <v>0</v>
      </c>
      <c r="AL94" s="105"/>
      <c r="AM94" s="67">
        <f>AM95+AM98+AM99</f>
        <v>0</v>
      </c>
      <c r="AN94" s="105">
        <v>0.0</v>
      </c>
      <c r="AO94" s="67">
        <f>AO95+AO96+AO97+AO98+AO99</f>
        <v>300000</v>
      </c>
      <c r="AP94" s="105">
        <v>0.0</v>
      </c>
      <c r="AQ94" s="67">
        <f>AQ95+AQ96+AQ97+AQ98+AQ99</f>
        <v>350000</v>
      </c>
      <c r="AR94" s="105">
        <v>0.0</v>
      </c>
      <c r="AS94" s="67">
        <f>AS95+AS96+AS97+AS98+AS99</f>
        <v>750000</v>
      </c>
      <c r="AT94" s="105">
        <v>0.0</v>
      </c>
      <c r="AU94" s="67">
        <f>AU95+AU96+AU97+AU98+AU99</f>
        <v>0</v>
      </c>
      <c r="AV94" s="105">
        <f>AP94+AR94+AT94</f>
        <v>0</v>
      </c>
      <c r="AW94" s="67">
        <f>AW95+AW96+AW97+AW98+AW99</f>
        <v>1100000</v>
      </c>
      <c r="AX94" s="105">
        <v>0.0</v>
      </c>
      <c r="AY94" s="67">
        <f>AY95+AY96+AY97+AY98+AY99</f>
        <v>300000</v>
      </c>
      <c r="AZ94" s="105">
        <v>0.0</v>
      </c>
      <c r="BA94" s="67">
        <v>0.0</v>
      </c>
      <c r="BB94" s="105">
        <v>0.0</v>
      </c>
      <c r="BC94" s="67">
        <f>BA94</f>
        <v>0</v>
      </c>
      <c r="BD94" s="105">
        <f t="shared" ref="BD94:BE94" si="83">AX94+AZ94+BB94</f>
        <v>0</v>
      </c>
      <c r="BE94" s="67">
        <f t="shared" si="83"/>
        <v>300000</v>
      </c>
      <c r="BF94" s="105">
        <f>BD94+AV94+AN94+AF94</f>
        <v>0</v>
      </c>
      <c r="BG94" s="318">
        <f>BG95+BG96+BG97+BG98+BG99</f>
        <v>1700000</v>
      </c>
      <c r="BH94" s="397"/>
      <c r="BI94" s="158"/>
      <c r="BJ94" s="158"/>
      <c r="BK94" s="158"/>
      <c r="BL94" s="158"/>
      <c r="BM94" s="158"/>
    </row>
    <row r="95" ht="15.75" customHeight="1">
      <c r="A95" s="120"/>
      <c r="B95" s="120"/>
      <c r="C95" s="120"/>
      <c r="D95" s="120"/>
      <c r="E95" s="120"/>
      <c r="F95" s="120"/>
      <c r="G95" s="120"/>
      <c r="H95" s="120" t="s">
        <v>78</v>
      </c>
      <c r="I95" s="120">
        <v>5.0</v>
      </c>
      <c r="J95" s="120" t="s">
        <v>162</v>
      </c>
      <c r="K95" s="120">
        <v>0.0</v>
      </c>
      <c r="L95" s="120" t="s">
        <v>79</v>
      </c>
      <c r="M95" s="126"/>
      <c r="N95" s="126"/>
      <c r="O95" s="127">
        <v>145.0</v>
      </c>
      <c r="P95" s="219" t="s">
        <v>90</v>
      </c>
      <c r="Q95" s="220" t="s">
        <v>155</v>
      </c>
      <c r="R95" s="129" t="s">
        <v>156</v>
      </c>
      <c r="S95" s="132">
        <v>42120.0</v>
      </c>
      <c r="T95" s="196" t="s">
        <v>148</v>
      </c>
      <c r="U95" s="127">
        <v>11.0</v>
      </c>
      <c r="V95" s="183" t="s">
        <v>84</v>
      </c>
      <c r="W95" s="129" t="s">
        <v>85</v>
      </c>
      <c r="X95" s="127" t="s">
        <v>115</v>
      </c>
      <c r="Y95" s="127" t="s">
        <v>87</v>
      </c>
      <c r="Z95" s="127"/>
      <c r="AA95" s="382">
        <v>0.0</v>
      </c>
      <c r="AB95" s="127"/>
      <c r="AC95" s="144">
        <v>0.0</v>
      </c>
      <c r="AD95" s="127"/>
      <c r="AE95" s="144">
        <v>0.0</v>
      </c>
      <c r="AF95" s="358"/>
      <c r="AG95" s="359">
        <v>0.0</v>
      </c>
      <c r="AH95" s="127"/>
      <c r="AI95" s="325">
        <v>0.0</v>
      </c>
      <c r="AJ95" s="323"/>
      <c r="AK95" s="325">
        <v>0.0</v>
      </c>
      <c r="AL95" s="323"/>
      <c r="AM95" s="325">
        <v>0.0</v>
      </c>
      <c r="AN95" s="360"/>
      <c r="AO95" s="359">
        <v>0.0</v>
      </c>
      <c r="AP95" s="127"/>
      <c r="AQ95" s="325">
        <v>0.0</v>
      </c>
      <c r="AR95" s="323"/>
      <c r="AS95" s="325">
        <v>350000.0</v>
      </c>
      <c r="AT95" s="323"/>
      <c r="AU95" s="325">
        <v>0.0</v>
      </c>
      <c r="AV95" s="360"/>
      <c r="AW95" s="359">
        <v>350000.0</v>
      </c>
      <c r="AX95" s="127"/>
      <c r="AY95" s="325">
        <v>0.0</v>
      </c>
      <c r="AZ95" s="323"/>
      <c r="BA95" s="325">
        <v>0.0</v>
      </c>
      <c r="BB95" s="323"/>
      <c r="BC95" s="325">
        <v>0.0</v>
      </c>
      <c r="BD95" s="360"/>
      <c r="BE95" s="359">
        <v>0.0</v>
      </c>
      <c r="BF95" s="127"/>
      <c r="BG95" s="333">
        <v>350000.0</v>
      </c>
      <c r="BH95" s="172"/>
      <c r="BI95" s="120"/>
      <c r="BJ95" s="120"/>
      <c r="BK95" s="120"/>
      <c r="BL95" s="120"/>
      <c r="BM95" s="120"/>
    </row>
    <row r="96" ht="15.75" customHeight="1">
      <c r="A96" s="120"/>
      <c r="B96" s="120"/>
      <c r="C96" s="120"/>
      <c r="D96" s="120"/>
      <c r="E96" s="120"/>
      <c r="F96" s="120"/>
      <c r="G96" s="120"/>
      <c r="H96" s="366"/>
      <c r="I96" s="366"/>
      <c r="J96" s="366"/>
      <c r="K96" s="366"/>
      <c r="L96" s="366"/>
      <c r="M96" s="126"/>
      <c r="N96" s="126"/>
      <c r="O96" s="127"/>
      <c r="P96" s="219"/>
      <c r="Q96" s="220"/>
      <c r="R96" s="129"/>
      <c r="S96" s="132">
        <v>42140.0</v>
      </c>
      <c r="T96" s="196" t="s">
        <v>237</v>
      </c>
      <c r="U96" s="127"/>
      <c r="V96" s="183"/>
      <c r="W96" s="129"/>
      <c r="X96" s="127"/>
      <c r="Y96" s="127"/>
      <c r="Z96" s="127"/>
      <c r="AA96" s="382"/>
      <c r="AB96" s="127"/>
      <c r="AC96" s="144"/>
      <c r="AD96" s="127"/>
      <c r="AE96" s="144"/>
      <c r="AF96" s="358"/>
      <c r="AG96" s="359"/>
      <c r="AH96" s="127"/>
      <c r="AI96" s="325"/>
      <c r="AJ96" s="323"/>
      <c r="AK96" s="325"/>
      <c r="AL96" s="323"/>
      <c r="AM96" s="325"/>
      <c r="AN96" s="360"/>
      <c r="AO96" s="359"/>
      <c r="AP96" s="127"/>
      <c r="AQ96" s="325">
        <v>50000.0</v>
      </c>
      <c r="AR96" s="323"/>
      <c r="AS96" s="325"/>
      <c r="AT96" s="323"/>
      <c r="AU96" s="325"/>
      <c r="AV96" s="360"/>
      <c r="AW96" s="359">
        <f>AU96+AS96+AQ96</f>
        <v>50000</v>
      </c>
      <c r="AX96" s="127"/>
      <c r="AY96" s="325"/>
      <c r="AZ96" s="323"/>
      <c r="BA96" s="325"/>
      <c r="BB96" s="323"/>
      <c r="BC96" s="325"/>
      <c r="BD96" s="360"/>
      <c r="BE96" s="359"/>
      <c r="BF96" s="127"/>
      <c r="BG96" s="333">
        <v>50000.0</v>
      </c>
      <c r="BH96" s="172"/>
      <c r="BI96" s="120"/>
      <c r="BJ96" s="120"/>
      <c r="BK96" s="120"/>
      <c r="BL96" s="120"/>
      <c r="BM96" s="120"/>
    </row>
    <row r="97" ht="15.75" customHeight="1">
      <c r="A97" s="120"/>
      <c r="B97" s="120"/>
      <c r="C97" s="120"/>
      <c r="D97" s="120"/>
      <c r="E97" s="120"/>
      <c r="F97" s="120"/>
      <c r="G97" s="120"/>
      <c r="H97" s="366"/>
      <c r="I97" s="366"/>
      <c r="J97" s="366"/>
      <c r="K97" s="366"/>
      <c r="L97" s="366"/>
      <c r="M97" s="126"/>
      <c r="N97" s="126"/>
      <c r="O97" s="127"/>
      <c r="P97" s="219"/>
      <c r="Q97" s="220"/>
      <c r="R97" s="129"/>
      <c r="S97" s="132">
        <v>42340.0</v>
      </c>
      <c r="T97" s="196" t="s">
        <v>238</v>
      </c>
      <c r="U97" s="127"/>
      <c r="V97" s="183"/>
      <c r="W97" s="129"/>
      <c r="X97" s="127"/>
      <c r="Y97" s="127"/>
      <c r="Z97" s="127"/>
      <c r="AA97" s="382"/>
      <c r="AB97" s="127"/>
      <c r="AC97" s="144"/>
      <c r="AD97" s="127"/>
      <c r="AE97" s="144"/>
      <c r="AF97" s="358"/>
      <c r="AG97" s="359"/>
      <c r="AH97" s="127"/>
      <c r="AI97" s="325">
        <v>300000.0</v>
      </c>
      <c r="AJ97" s="323"/>
      <c r="AK97" s="325"/>
      <c r="AL97" s="323"/>
      <c r="AM97" s="325"/>
      <c r="AN97" s="360"/>
      <c r="AO97" s="359">
        <f>AM97+AK97+AI97</f>
        <v>300000</v>
      </c>
      <c r="AP97" s="127"/>
      <c r="AQ97" s="325"/>
      <c r="AR97" s="323"/>
      <c r="AS97" s="325"/>
      <c r="AT97" s="323"/>
      <c r="AU97" s="325"/>
      <c r="AV97" s="360"/>
      <c r="AW97" s="359"/>
      <c r="AX97" s="127"/>
      <c r="AY97" s="325"/>
      <c r="AZ97" s="323"/>
      <c r="BA97" s="325"/>
      <c r="BB97" s="323"/>
      <c r="BC97" s="325"/>
      <c r="BD97" s="360"/>
      <c r="BE97" s="359"/>
      <c r="BF97" s="127"/>
      <c r="BG97" s="333">
        <v>300000.0</v>
      </c>
      <c r="BH97" s="172"/>
      <c r="BI97" s="120"/>
      <c r="BJ97" s="120"/>
      <c r="BK97" s="120"/>
      <c r="BL97" s="120"/>
      <c r="BM97" s="120"/>
    </row>
    <row r="98" ht="15.75" customHeight="1">
      <c r="A98" s="120"/>
      <c r="B98" s="120"/>
      <c r="C98" s="120"/>
      <c r="D98" s="120"/>
      <c r="E98" s="120"/>
      <c r="F98" s="120"/>
      <c r="G98" s="120"/>
      <c r="H98" s="366" t="s">
        <v>78</v>
      </c>
      <c r="I98" s="366">
        <v>5.0</v>
      </c>
      <c r="J98" s="366" t="s">
        <v>162</v>
      </c>
      <c r="K98" s="366">
        <v>0.0</v>
      </c>
      <c r="L98" s="366" t="s">
        <v>79</v>
      </c>
      <c r="M98" s="126"/>
      <c r="N98" s="126"/>
      <c r="O98" s="127">
        <v>145.0</v>
      </c>
      <c r="P98" s="219" t="s">
        <v>90</v>
      </c>
      <c r="Q98" s="220" t="s">
        <v>155</v>
      </c>
      <c r="R98" s="129" t="s">
        <v>156</v>
      </c>
      <c r="S98" s="132">
        <v>42600.0</v>
      </c>
      <c r="T98" s="196" t="s">
        <v>149</v>
      </c>
      <c r="U98" s="127">
        <v>11.0</v>
      </c>
      <c r="V98" s="183" t="s">
        <v>84</v>
      </c>
      <c r="W98" s="129" t="s">
        <v>85</v>
      </c>
      <c r="X98" s="127" t="s">
        <v>115</v>
      </c>
      <c r="Y98" s="127" t="s">
        <v>87</v>
      </c>
      <c r="Z98" s="127"/>
      <c r="AA98" s="382">
        <v>0.0</v>
      </c>
      <c r="AB98" s="127"/>
      <c r="AC98" s="144">
        <v>0.0</v>
      </c>
      <c r="AD98" s="127"/>
      <c r="AE98" s="144">
        <v>0.0</v>
      </c>
      <c r="AF98" s="358"/>
      <c r="AG98" s="359">
        <v>0.0</v>
      </c>
      <c r="AH98" s="127"/>
      <c r="AI98" s="325">
        <v>0.0</v>
      </c>
      <c r="AJ98" s="323"/>
      <c r="AK98" s="325">
        <v>0.0</v>
      </c>
      <c r="AL98" s="323"/>
      <c r="AM98" s="325">
        <v>0.0</v>
      </c>
      <c r="AN98" s="360"/>
      <c r="AO98" s="359">
        <v>0.0</v>
      </c>
      <c r="AP98" s="127"/>
      <c r="AQ98" s="325">
        <v>0.0</v>
      </c>
      <c r="AR98" s="323"/>
      <c r="AS98" s="325">
        <v>400000.0</v>
      </c>
      <c r="AT98" s="323"/>
      <c r="AU98" s="325">
        <v>0.0</v>
      </c>
      <c r="AV98" s="360"/>
      <c r="AW98" s="359">
        <f t="shared" ref="AW98:AW99" si="84">AQ98+AS98+AU98</f>
        <v>400000</v>
      </c>
      <c r="AX98" s="127"/>
      <c r="AY98" s="325">
        <v>300000.0</v>
      </c>
      <c r="AZ98" s="323"/>
      <c r="BA98" s="325">
        <v>0.0</v>
      </c>
      <c r="BB98" s="323"/>
      <c r="BC98" s="325">
        <v>0.0</v>
      </c>
      <c r="BD98" s="360"/>
      <c r="BE98" s="359">
        <f>AY98+BA98+BC98</f>
        <v>300000</v>
      </c>
      <c r="BF98" s="127"/>
      <c r="BG98" s="333">
        <v>700000.0</v>
      </c>
      <c r="BH98" s="172"/>
      <c r="BI98" s="120"/>
      <c r="BJ98" s="120"/>
      <c r="BK98" s="120"/>
      <c r="BL98" s="120"/>
      <c r="BM98" s="120"/>
    </row>
    <row r="99" ht="15.75" customHeight="1">
      <c r="A99" s="120"/>
      <c r="B99" s="120"/>
      <c r="C99" s="120"/>
      <c r="D99" s="120"/>
      <c r="E99" s="120"/>
      <c r="F99" s="120"/>
      <c r="G99" s="120"/>
      <c r="H99" s="120" t="s">
        <v>78</v>
      </c>
      <c r="I99" s="120">
        <v>5.0</v>
      </c>
      <c r="J99" s="120" t="s">
        <v>162</v>
      </c>
      <c r="K99" s="120">
        <v>0.0</v>
      </c>
      <c r="L99" s="120" t="s">
        <v>79</v>
      </c>
      <c r="M99" s="126"/>
      <c r="N99" s="126"/>
      <c r="O99" s="127">
        <v>145.0</v>
      </c>
      <c r="P99" s="219" t="s">
        <v>90</v>
      </c>
      <c r="Q99" s="220" t="s">
        <v>155</v>
      </c>
      <c r="R99" s="129" t="s">
        <v>156</v>
      </c>
      <c r="S99" s="132">
        <v>42800.0</v>
      </c>
      <c r="T99" s="196" t="s">
        <v>150</v>
      </c>
      <c r="U99" s="127">
        <v>11.0</v>
      </c>
      <c r="V99" s="183" t="s">
        <v>84</v>
      </c>
      <c r="W99" s="129" t="s">
        <v>85</v>
      </c>
      <c r="X99" s="127" t="s">
        <v>115</v>
      </c>
      <c r="Y99" s="127" t="s">
        <v>87</v>
      </c>
      <c r="Z99" s="127"/>
      <c r="AA99" s="382">
        <v>0.0</v>
      </c>
      <c r="AB99" s="127"/>
      <c r="AC99" s="144">
        <v>0.0</v>
      </c>
      <c r="AD99" s="127"/>
      <c r="AE99" s="144">
        <v>0.0</v>
      </c>
      <c r="AF99" s="358"/>
      <c r="AG99" s="359">
        <v>0.0</v>
      </c>
      <c r="AH99" s="127"/>
      <c r="AI99" s="325">
        <v>0.0</v>
      </c>
      <c r="AJ99" s="323"/>
      <c r="AK99" s="325">
        <v>0.0</v>
      </c>
      <c r="AL99" s="323"/>
      <c r="AM99" s="325">
        <v>0.0</v>
      </c>
      <c r="AN99" s="360"/>
      <c r="AO99" s="359">
        <v>0.0</v>
      </c>
      <c r="AP99" s="127"/>
      <c r="AQ99" s="325">
        <v>300000.0</v>
      </c>
      <c r="AR99" s="323"/>
      <c r="AS99" s="325">
        <v>0.0</v>
      </c>
      <c r="AT99" s="323"/>
      <c r="AU99" s="325">
        <v>0.0</v>
      </c>
      <c r="AV99" s="360"/>
      <c r="AW99" s="359">
        <f t="shared" si="84"/>
        <v>300000</v>
      </c>
      <c r="AX99" s="127"/>
      <c r="AY99" s="325">
        <v>0.0</v>
      </c>
      <c r="AZ99" s="323"/>
      <c r="BA99" s="325">
        <v>0.0</v>
      </c>
      <c r="BB99" s="323"/>
      <c r="BC99" s="325">
        <v>0.0</v>
      </c>
      <c r="BD99" s="360"/>
      <c r="BE99" s="359">
        <v>0.0</v>
      </c>
      <c r="BF99" s="127"/>
      <c r="BG99" s="333">
        <v>300000.0</v>
      </c>
      <c r="BH99" s="172"/>
      <c r="BI99" s="120"/>
      <c r="BJ99" s="120"/>
      <c r="BK99" s="120"/>
      <c r="BL99" s="120"/>
      <c r="BM99" s="120"/>
    </row>
    <row r="100" ht="15.75" customHeight="1">
      <c r="G100" s="116"/>
      <c r="H100" s="116"/>
      <c r="I100" s="116"/>
      <c r="J100" s="116"/>
      <c r="K100" s="116"/>
      <c r="L100" s="116"/>
      <c r="M100" s="116"/>
      <c r="N100" s="116"/>
      <c r="Q100" s="398"/>
    </row>
    <row r="101" ht="16.5" customHeight="1">
      <c r="G101" s="116"/>
      <c r="H101" s="116"/>
      <c r="I101" s="116"/>
      <c r="J101" s="116"/>
      <c r="K101" s="116"/>
      <c r="L101" s="116"/>
      <c r="M101" s="116"/>
      <c r="N101" s="399" t="s">
        <v>239</v>
      </c>
      <c r="O101" s="399"/>
      <c r="P101" s="399"/>
      <c r="Q101" s="398"/>
      <c r="AC101" s="400">
        <f>AC28+AC30+AC31+AC36+AC39+AC41+AC45+AC67</f>
        <v>9313894.49</v>
      </c>
    </row>
    <row r="102" ht="16.5" customHeight="1">
      <c r="G102" s="116"/>
      <c r="H102" s="116"/>
      <c r="I102" s="116"/>
      <c r="J102" s="116"/>
      <c r="K102" s="116"/>
      <c r="L102" s="116"/>
      <c r="M102" s="116"/>
      <c r="N102" s="401" t="s">
        <v>240</v>
      </c>
      <c r="Q102" s="398"/>
    </row>
    <row r="103" ht="16.5" customHeight="1">
      <c r="G103" s="116"/>
      <c r="H103" s="116"/>
      <c r="I103" s="116"/>
      <c r="J103" s="116"/>
      <c r="K103" s="116"/>
      <c r="L103" s="116"/>
      <c r="M103" s="116"/>
      <c r="N103" s="401" t="s">
        <v>241</v>
      </c>
      <c r="Q103" s="398"/>
    </row>
    <row r="104" ht="17.25" customHeight="1">
      <c r="G104" s="116"/>
      <c r="H104" s="116"/>
      <c r="I104" s="116"/>
      <c r="J104" s="116"/>
      <c r="K104" s="116"/>
      <c r="L104" s="116"/>
      <c r="M104" s="116"/>
      <c r="N104" s="399"/>
      <c r="O104" s="402"/>
      <c r="P104" s="403"/>
      <c r="Q104" s="398"/>
    </row>
    <row r="105" ht="17.25" customHeight="1">
      <c r="G105" s="116"/>
      <c r="H105" s="116"/>
      <c r="I105" s="116"/>
      <c r="J105" s="116"/>
      <c r="K105" s="116"/>
      <c r="L105" s="116"/>
      <c r="M105" s="116"/>
      <c r="N105" s="399" t="s">
        <v>242</v>
      </c>
      <c r="O105" s="402"/>
      <c r="P105" s="403"/>
      <c r="Q105" s="398"/>
    </row>
    <row r="106" ht="15.75" customHeight="1">
      <c r="G106" s="116"/>
      <c r="H106" s="116"/>
      <c r="I106" s="116"/>
      <c r="J106" s="116"/>
      <c r="K106" s="116"/>
      <c r="L106" s="116"/>
      <c r="M106" s="116"/>
      <c r="N106" s="116"/>
      <c r="Q106" s="398"/>
    </row>
    <row r="107" ht="15.75" customHeight="1">
      <c r="G107" s="116"/>
      <c r="H107" s="116"/>
      <c r="I107" s="116"/>
      <c r="J107" s="116"/>
      <c r="K107" s="116"/>
      <c r="L107" s="116"/>
      <c r="M107" s="116"/>
      <c r="N107" s="116"/>
      <c r="Q107" s="398"/>
    </row>
    <row r="108" ht="15.75" customHeight="1">
      <c r="G108" s="116"/>
      <c r="H108" s="116"/>
      <c r="I108" s="116"/>
      <c r="J108" s="116"/>
      <c r="K108" s="116"/>
      <c r="L108" s="116"/>
      <c r="M108" s="116"/>
      <c r="N108" s="116"/>
      <c r="Q108" s="398"/>
    </row>
    <row r="109" ht="15.75" customHeight="1">
      <c r="G109" s="116"/>
      <c r="H109" s="116"/>
      <c r="I109" s="116"/>
      <c r="J109" s="116"/>
      <c r="K109" s="116"/>
      <c r="L109" s="116"/>
      <c r="M109" s="116"/>
      <c r="N109" s="116"/>
      <c r="Q109" s="398"/>
    </row>
    <row r="110" ht="15.75" customHeight="1">
      <c r="G110" s="116"/>
      <c r="H110" s="116"/>
      <c r="I110" s="116"/>
      <c r="J110" s="116"/>
      <c r="K110" s="116"/>
      <c r="L110" s="116"/>
      <c r="M110" s="116"/>
      <c r="N110" s="116"/>
      <c r="Q110" s="398"/>
    </row>
    <row r="111" ht="15.75" customHeight="1">
      <c r="G111" s="116"/>
      <c r="H111" s="116"/>
      <c r="I111" s="116"/>
      <c r="J111" s="116"/>
      <c r="K111" s="116"/>
      <c r="L111" s="116"/>
      <c r="M111" s="116"/>
      <c r="N111" s="116"/>
      <c r="Q111" s="398"/>
    </row>
    <row r="112" ht="15.75" customHeight="1">
      <c r="G112" s="116"/>
      <c r="H112" s="116"/>
      <c r="I112" s="116"/>
      <c r="J112" s="116"/>
      <c r="K112" s="116"/>
      <c r="L112" s="116"/>
      <c r="M112" s="116"/>
      <c r="N112" s="116"/>
      <c r="Q112" s="398"/>
    </row>
    <row r="113" ht="15.75" customHeight="1">
      <c r="G113" s="116"/>
      <c r="H113" s="116"/>
      <c r="I113" s="116"/>
      <c r="J113" s="116"/>
      <c r="K113" s="116"/>
      <c r="L113" s="116"/>
      <c r="M113" s="116"/>
      <c r="N113" s="116"/>
      <c r="Q113" s="398"/>
    </row>
    <row r="114" ht="15.75" customHeight="1">
      <c r="G114" s="116"/>
      <c r="H114" s="116"/>
      <c r="I114" s="116"/>
      <c r="J114" s="116"/>
      <c r="K114" s="116"/>
      <c r="L114" s="116"/>
      <c r="M114" s="116"/>
      <c r="N114" s="116"/>
      <c r="Q114" s="398"/>
    </row>
    <row r="115" ht="15.75" customHeight="1">
      <c r="G115" s="116"/>
      <c r="H115" s="116"/>
      <c r="I115" s="116"/>
      <c r="J115" s="116"/>
      <c r="K115" s="116"/>
      <c r="L115" s="116"/>
      <c r="M115" s="116"/>
      <c r="N115" s="116"/>
      <c r="Q115" s="398"/>
    </row>
    <row r="116" ht="15.75" customHeight="1">
      <c r="G116" s="116"/>
      <c r="H116" s="116"/>
      <c r="I116" s="116"/>
      <c r="J116" s="116"/>
      <c r="K116" s="116"/>
      <c r="L116" s="116"/>
      <c r="M116" s="116"/>
      <c r="N116" s="116"/>
      <c r="Q116" s="398"/>
    </row>
    <row r="117" ht="15.75" customHeight="1">
      <c r="G117" s="116"/>
      <c r="H117" s="116"/>
      <c r="I117" s="116"/>
      <c r="J117" s="116"/>
      <c r="K117" s="116"/>
      <c r="L117" s="116"/>
      <c r="M117" s="116"/>
      <c r="N117" s="116"/>
      <c r="Q117" s="398"/>
    </row>
    <row r="118" ht="15.75" customHeight="1">
      <c r="G118" s="116"/>
      <c r="H118" s="116"/>
      <c r="I118" s="116"/>
      <c r="J118" s="116"/>
      <c r="K118" s="116"/>
      <c r="L118" s="116"/>
      <c r="M118" s="116"/>
      <c r="N118" s="116"/>
      <c r="Q118" s="398"/>
    </row>
    <row r="119" ht="15.75" customHeight="1">
      <c r="G119" s="116"/>
      <c r="H119" s="116"/>
      <c r="I119" s="116"/>
      <c r="J119" s="116"/>
      <c r="K119" s="116"/>
      <c r="L119" s="116"/>
      <c r="M119" s="116"/>
      <c r="N119" s="116"/>
      <c r="Q119" s="398"/>
    </row>
    <row r="120" ht="15.75" customHeight="1">
      <c r="G120" s="116"/>
      <c r="H120" s="116"/>
      <c r="I120" s="116"/>
      <c r="J120" s="116"/>
      <c r="K120" s="116"/>
      <c r="L120" s="116"/>
      <c r="M120" s="116"/>
      <c r="N120" s="116"/>
      <c r="Q120" s="398"/>
    </row>
    <row r="121" ht="15.75" customHeight="1">
      <c r="G121" s="116"/>
      <c r="H121" s="116"/>
      <c r="I121" s="116"/>
      <c r="J121" s="116"/>
      <c r="K121" s="116"/>
      <c r="L121" s="116"/>
      <c r="M121" s="116"/>
      <c r="N121" s="116"/>
      <c r="Q121" s="398"/>
    </row>
    <row r="122" ht="15.75" customHeight="1">
      <c r="G122" s="116"/>
      <c r="H122" s="116"/>
      <c r="I122" s="116"/>
      <c r="J122" s="116"/>
      <c r="K122" s="116"/>
      <c r="L122" s="116"/>
      <c r="M122" s="116"/>
      <c r="N122" s="116"/>
      <c r="Q122" s="398"/>
    </row>
    <row r="123" ht="15.75" customHeight="1">
      <c r="G123" s="116"/>
      <c r="H123" s="116"/>
      <c r="I123" s="116"/>
      <c r="J123" s="116"/>
      <c r="K123" s="116"/>
      <c r="L123" s="116"/>
      <c r="M123" s="116"/>
      <c r="N123" s="116"/>
      <c r="Q123" s="398"/>
    </row>
    <row r="124" ht="15.75" customHeight="1">
      <c r="G124" s="116"/>
      <c r="H124" s="116"/>
      <c r="I124" s="116"/>
      <c r="J124" s="116"/>
      <c r="K124" s="116"/>
      <c r="L124" s="116"/>
      <c r="M124" s="116"/>
      <c r="N124" s="116"/>
      <c r="Q124" s="398"/>
    </row>
    <row r="125" ht="15.75" customHeight="1">
      <c r="G125" s="116"/>
      <c r="H125" s="116"/>
      <c r="I125" s="116"/>
      <c r="J125" s="116"/>
      <c r="K125" s="116"/>
      <c r="L125" s="116"/>
      <c r="M125" s="116"/>
      <c r="N125" s="116"/>
      <c r="Q125" s="398"/>
    </row>
    <row r="126" ht="15.75" customHeight="1">
      <c r="G126" s="116"/>
      <c r="H126" s="116"/>
      <c r="I126" s="116"/>
      <c r="J126" s="116"/>
      <c r="K126" s="116"/>
      <c r="L126" s="116"/>
      <c r="M126" s="116"/>
      <c r="N126" s="116"/>
      <c r="Q126" s="398"/>
    </row>
    <row r="127" ht="15.75" customHeight="1">
      <c r="G127" s="116"/>
      <c r="H127" s="116"/>
      <c r="I127" s="116"/>
      <c r="J127" s="116"/>
      <c r="K127" s="116"/>
      <c r="L127" s="116"/>
      <c r="M127" s="116"/>
      <c r="N127" s="116"/>
      <c r="Q127" s="398"/>
    </row>
    <row r="128" ht="15.75" customHeight="1">
      <c r="G128" s="116"/>
      <c r="H128" s="116"/>
      <c r="I128" s="116"/>
      <c r="J128" s="116"/>
      <c r="K128" s="116"/>
      <c r="L128" s="116"/>
      <c r="M128" s="116"/>
      <c r="N128" s="116"/>
      <c r="Q128" s="398"/>
    </row>
    <row r="129" ht="15.75" customHeight="1">
      <c r="G129" s="116"/>
      <c r="H129" s="116"/>
      <c r="I129" s="116"/>
      <c r="J129" s="116"/>
      <c r="K129" s="116"/>
      <c r="L129" s="116"/>
      <c r="M129" s="116"/>
      <c r="N129" s="116"/>
      <c r="Q129" s="398"/>
    </row>
    <row r="130" ht="15.75" customHeight="1">
      <c r="G130" s="116"/>
      <c r="H130" s="116"/>
      <c r="I130" s="116"/>
      <c r="J130" s="116"/>
      <c r="K130" s="116"/>
      <c r="L130" s="116"/>
      <c r="M130" s="116"/>
      <c r="N130" s="116"/>
      <c r="Q130" s="398"/>
    </row>
    <row r="131" ht="15.75" customHeight="1">
      <c r="G131" s="116"/>
      <c r="H131" s="116"/>
      <c r="I131" s="116"/>
      <c r="J131" s="116"/>
      <c r="K131" s="116"/>
      <c r="L131" s="116"/>
      <c r="M131" s="116"/>
      <c r="N131" s="116"/>
      <c r="Q131" s="398"/>
    </row>
    <row r="132" ht="15.75" customHeight="1">
      <c r="G132" s="116"/>
      <c r="H132" s="116"/>
      <c r="I132" s="116"/>
      <c r="J132" s="116"/>
      <c r="K132" s="116"/>
      <c r="L132" s="116"/>
      <c r="M132" s="116"/>
      <c r="N132" s="116"/>
      <c r="Q132" s="398"/>
    </row>
    <row r="133" ht="15.75" customHeight="1">
      <c r="G133" s="116"/>
      <c r="H133" s="116"/>
      <c r="I133" s="116"/>
      <c r="J133" s="116"/>
      <c r="K133" s="116"/>
      <c r="L133" s="116"/>
      <c r="M133" s="116"/>
      <c r="N133" s="116"/>
      <c r="Q133" s="398"/>
    </row>
    <row r="134" ht="15.75" customHeight="1">
      <c r="G134" s="116"/>
      <c r="H134" s="116"/>
      <c r="I134" s="116"/>
      <c r="J134" s="116"/>
      <c r="K134" s="116"/>
      <c r="L134" s="116"/>
      <c r="M134" s="116"/>
      <c r="N134" s="116"/>
      <c r="Q134" s="398"/>
    </row>
    <row r="135" ht="15.75" customHeight="1">
      <c r="G135" s="116"/>
      <c r="H135" s="116"/>
      <c r="I135" s="116"/>
      <c r="J135" s="116"/>
      <c r="K135" s="116"/>
      <c r="L135" s="116"/>
      <c r="M135" s="116"/>
      <c r="N135" s="116"/>
      <c r="Q135" s="398"/>
    </row>
    <row r="136" ht="15.75" customHeight="1">
      <c r="G136" s="116"/>
      <c r="H136" s="116"/>
      <c r="I136" s="116"/>
      <c r="J136" s="116"/>
      <c r="K136" s="116"/>
      <c r="L136" s="116"/>
      <c r="M136" s="116"/>
      <c r="N136" s="116"/>
      <c r="Q136" s="398"/>
    </row>
    <row r="137" ht="15.75" customHeight="1">
      <c r="G137" s="116"/>
      <c r="H137" s="116"/>
      <c r="I137" s="116"/>
      <c r="J137" s="116"/>
      <c r="K137" s="116"/>
      <c r="L137" s="116"/>
      <c r="M137" s="116"/>
      <c r="N137" s="116"/>
      <c r="Q137" s="398"/>
    </row>
    <row r="138" ht="15.75" customHeight="1">
      <c r="G138" s="116"/>
      <c r="H138" s="116"/>
      <c r="I138" s="116"/>
      <c r="J138" s="116"/>
      <c r="K138" s="116"/>
      <c r="L138" s="116"/>
      <c r="M138" s="116"/>
      <c r="N138" s="116"/>
      <c r="Q138" s="398"/>
    </row>
    <row r="139" ht="15.75" customHeight="1">
      <c r="G139" s="116"/>
      <c r="H139" s="116"/>
      <c r="I139" s="116"/>
      <c r="J139" s="116"/>
      <c r="K139" s="116"/>
      <c r="L139" s="116"/>
      <c r="M139" s="116"/>
      <c r="N139" s="116"/>
      <c r="Q139" s="398"/>
    </row>
    <row r="140" ht="15.75" customHeight="1">
      <c r="G140" s="116"/>
      <c r="H140" s="116"/>
      <c r="I140" s="116"/>
      <c r="J140" s="116"/>
      <c r="K140" s="116"/>
      <c r="L140" s="116"/>
      <c r="M140" s="116"/>
      <c r="N140" s="116"/>
      <c r="Q140" s="398"/>
    </row>
    <row r="141" ht="15.75" customHeight="1">
      <c r="G141" s="116"/>
      <c r="H141" s="116"/>
      <c r="I141" s="116"/>
      <c r="J141" s="116"/>
      <c r="K141" s="116"/>
      <c r="L141" s="116"/>
      <c r="M141" s="116"/>
      <c r="N141" s="116"/>
      <c r="Q141" s="398"/>
    </row>
    <row r="142" ht="15.75" customHeight="1">
      <c r="G142" s="116"/>
      <c r="H142" s="116"/>
      <c r="I142" s="116"/>
      <c r="J142" s="116"/>
      <c r="K142" s="116"/>
      <c r="L142" s="116"/>
      <c r="M142" s="116"/>
      <c r="N142" s="116"/>
      <c r="Q142" s="398"/>
    </row>
    <row r="143" ht="15.75" customHeight="1">
      <c r="G143" s="116"/>
      <c r="H143" s="116"/>
      <c r="I143" s="116"/>
      <c r="J143" s="116"/>
      <c r="K143" s="116"/>
      <c r="L143" s="116"/>
      <c r="M143" s="116"/>
      <c r="N143" s="116"/>
      <c r="Q143" s="398"/>
    </row>
    <row r="144" ht="15.75" customHeight="1">
      <c r="G144" s="116"/>
      <c r="H144" s="116"/>
      <c r="I144" s="116"/>
      <c r="J144" s="116"/>
      <c r="K144" s="116"/>
      <c r="L144" s="116"/>
      <c r="M144" s="116"/>
      <c r="N144" s="116"/>
      <c r="Q144" s="398"/>
    </row>
    <row r="145" ht="15.75" customHeight="1">
      <c r="G145" s="116"/>
      <c r="H145" s="116"/>
      <c r="I145" s="116"/>
      <c r="J145" s="116"/>
      <c r="K145" s="116"/>
      <c r="L145" s="116"/>
      <c r="M145" s="116"/>
      <c r="N145" s="116"/>
      <c r="Q145" s="398"/>
    </row>
    <row r="146" ht="15.75" customHeight="1">
      <c r="G146" s="116"/>
      <c r="H146" s="116"/>
      <c r="I146" s="116"/>
      <c r="J146" s="116"/>
      <c r="K146" s="116"/>
      <c r="L146" s="116"/>
      <c r="M146" s="116"/>
      <c r="N146" s="116"/>
      <c r="Q146" s="398"/>
    </row>
    <row r="147" ht="15.75" customHeight="1">
      <c r="G147" s="116"/>
      <c r="H147" s="116"/>
      <c r="I147" s="116"/>
      <c r="J147" s="116"/>
      <c r="K147" s="116"/>
      <c r="L147" s="116"/>
      <c r="M147" s="116"/>
      <c r="N147" s="116"/>
      <c r="Q147" s="398"/>
    </row>
    <row r="148" ht="15.75" customHeight="1">
      <c r="G148" s="116"/>
      <c r="H148" s="116"/>
      <c r="I148" s="116"/>
      <c r="J148" s="116"/>
      <c r="K148" s="116"/>
      <c r="L148" s="116"/>
      <c r="M148" s="116"/>
      <c r="N148" s="116"/>
      <c r="Q148" s="398"/>
    </row>
    <row r="149" ht="15.75" customHeight="1">
      <c r="G149" s="116"/>
      <c r="H149" s="116"/>
      <c r="I149" s="116"/>
      <c r="J149" s="116"/>
      <c r="K149" s="116"/>
      <c r="L149" s="116"/>
      <c r="M149" s="116"/>
      <c r="N149" s="116"/>
      <c r="Q149" s="398"/>
    </row>
    <row r="150" ht="15.75" customHeight="1">
      <c r="G150" s="116"/>
      <c r="H150" s="116"/>
      <c r="I150" s="116"/>
      <c r="J150" s="116"/>
      <c r="K150" s="116"/>
      <c r="L150" s="116"/>
      <c r="M150" s="116"/>
      <c r="N150" s="116"/>
      <c r="Q150" s="398"/>
    </row>
    <row r="151" ht="15.75" customHeight="1">
      <c r="G151" s="116"/>
      <c r="H151" s="116"/>
      <c r="I151" s="116"/>
      <c r="J151" s="116"/>
      <c r="K151" s="116"/>
      <c r="L151" s="116"/>
      <c r="M151" s="116"/>
      <c r="N151" s="116"/>
      <c r="Q151" s="398"/>
    </row>
    <row r="152" ht="15.75" customHeight="1">
      <c r="J152" s="404"/>
      <c r="Q152" s="398"/>
    </row>
    <row r="153" ht="15.75" customHeight="1">
      <c r="J153" s="404"/>
      <c r="Q153" s="398"/>
    </row>
    <row r="154" ht="15.75" customHeight="1">
      <c r="J154" s="404"/>
      <c r="Q154" s="398"/>
    </row>
    <row r="155" ht="15.75" customHeight="1">
      <c r="J155" s="404"/>
      <c r="Q155" s="398"/>
    </row>
    <row r="156" ht="15.75" customHeight="1">
      <c r="J156" s="404"/>
      <c r="Q156" s="398"/>
    </row>
    <row r="157" ht="15.75" customHeight="1">
      <c r="J157" s="404"/>
      <c r="Q157" s="398"/>
    </row>
    <row r="158" ht="15.75" customHeight="1">
      <c r="J158" s="404"/>
      <c r="Q158" s="398"/>
    </row>
    <row r="159" ht="15.75" customHeight="1">
      <c r="J159" s="404"/>
      <c r="Q159" s="398"/>
    </row>
    <row r="160" ht="15.75" customHeight="1">
      <c r="J160" s="404"/>
      <c r="Q160" s="398"/>
    </row>
    <row r="161" ht="15.75" customHeight="1">
      <c r="J161" s="404"/>
      <c r="Q161" s="398"/>
    </row>
    <row r="162" ht="15.75" customHeight="1">
      <c r="J162" s="404"/>
      <c r="Q162" s="398"/>
    </row>
    <row r="163" ht="15.75" customHeight="1">
      <c r="J163" s="404"/>
      <c r="Q163" s="398"/>
    </row>
    <row r="164" ht="15.75" customHeight="1">
      <c r="J164" s="404"/>
      <c r="Q164" s="398"/>
    </row>
    <row r="165" ht="15.75" customHeight="1">
      <c r="J165" s="404"/>
      <c r="Q165" s="398"/>
    </row>
    <row r="166" ht="15.75" customHeight="1">
      <c r="J166" s="404"/>
      <c r="Q166" s="398"/>
    </row>
    <row r="167" ht="15.75" customHeight="1">
      <c r="J167" s="404"/>
      <c r="Q167" s="398"/>
    </row>
    <row r="168" ht="15.75" customHeight="1">
      <c r="J168" s="404"/>
      <c r="Q168" s="398"/>
    </row>
    <row r="169" ht="15.75" customHeight="1">
      <c r="J169" s="404"/>
      <c r="Q169" s="398"/>
    </row>
    <row r="170" ht="15.75" customHeight="1">
      <c r="J170" s="404"/>
      <c r="Q170" s="398"/>
    </row>
    <row r="171" ht="15.75" customHeight="1">
      <c r="J171" s="404"/>
      <c r="Q171" s="398"/>
    </row>
    <row r="172" ht="15.75" customHeight="1">
      <c r="J172" s="404"/>
      <c r="Q172" s="398"/>
    </row>
    <row r="173" ht="15.75" customHeight="1">
      <c r="J173" s="404"/>
      <c r="Q173" s="398"/>
    </row>
    <row r="174" ht="15.75" customHeight="1">
      <c r="J174" s="404"/>
      <c r="Q174" s="398"/>
    </row>
    <row r="175" ht="15.75" customHeight="1">
      <c r="J175" s="404"/>
      <c r="Q175" s="398"/>
    </row>
    <row r="176" ht="15.75" customHeight="1">
      <c r="J176" s="404"/>
      <c r="Q176" s="398"/>
    </row>
    <row r="177" ht="15.75" customHeight="1">
      <c r="J177" s="404"/>
      <c r="Q177" s="398"/>
    </row>
    <row r="178" ht="15.75" customHeight="1">
      <c r="J178" s="404"/>
      <c r="Q178" s="398"/>
    </row>
    <row r="179" ht="15.75" customHeight="1">
      <c r="J179" s="404"/>
      <c r="Q179" s="398"/>
    </row>
    <row r="180" ht="15.75" customHeight="1">
      <c r="J180" s="404"/>
      <c r="Q180" s="398"/>
    </row>
    <row r="181" ht="15.75" customHeight="1">
      <c r="J181" s="404"/>
      <c r="Q181" s="398"/>
    </row>
    <row r="182" ht="15.75" customHeight="1">
      <c r="J182" s="404"/>
      <c r="Q182" s="398"/>
    </row>
    <row r="183" ht="15.75" customHeight="1">
      <c r="J183" s="404"/>
      <c r="Q183" s="398"/>
    </row>
    <row r="184" ht="15.75" customHeight="1">
      <c r="J184" s="404"/>
      <c r="Q184" s="398"/>
    </row>
    <row r="185" ht="15.75" customHeight="1">
      <c r="J185" s="404"/>
      <c r="Q185" s="398"/>
    </row>
    <row r="186" ht="15.75" customHeight="1">
      <c r="J186" s="404"/>
      <c r="Q186" s="398"/>
    </row>
    <row r="187" ht="15.75" customHeight="1">
      <c r="J187" s="404"/>
      <c r="Q187" s="398"/>
    </row>
    <row r="188" ht="15.75" customHeight="1">
      <c r="J188" s="404"/>
      <c r="Q188" s="398"/>
    </row>
    <row r="189" ht="15.75" customHeight="1">
      <c r="J189" s="404"/>
      <c r="Q189" s="398"/>
    </row>
    <row r="190" ht="15.75" customHeight="1">
      <c r="J190" s="404"/>
      <c r="Q190" s="398"/>
    </row>
    <row r="191" ht="15.75" customHeight="1">
      <c r="J191" s="404"/>
      <c r="Q191" s="398"/>
    </row>
    <row r="192" ht="15.75" customHeight="1">
      <c r="J192" s="404"/>
      <c r="Q192" s="398"/>
    </row>
    <row r="193" ht="15.75" customHeight="1">
      <c r="J193" s="404"/>
      <c r="Q193" s="398"/>
    </row>
    <row r="194" ht="15.75" customHeight="1">
      <c r="J194" s="404"/>
      <c r="Q194" s="398"/>
    </row>
    <row r="195" ht="15.75" customHeight="1">
      <c r="J195" s="404"/>
      <c r="Q195" s="398"/>
    </row>
    <row r="196" ht="15.75" customHeight="1">
      <c r="J196" s="404"/>
      <c r="Q196" s="398"/>
    </row>
    <row r="197" ht="15.75" customHeight="1">
      <c r="J197" s="404"/>
      <c r="Q197" s="398"/>
    </row>
    <row r="198" ht="15.75" customHeight="1">
      <c r="J198" s="404"/>
      <c r="Q198" s="398"/>
    </row>
    <row r="199" ht="15.75" customHeight="1">
      <c r="J199" s="404"/>
      <c r="Q199" s="398"/>
    </row>
    <row r="200" ht="15.75" customHeight="1">
      <c r="J200" s="404"/>
      <c r="Q200" s="398"/>
    </row>
    <row r="201" ht="15.75" customHeight="1">
      <c r="J201" s="404"/>
      <c r="Q201" s="398"/>
    </row>
    <row r="202" ht="15.75" customHeight="1">
      <c r="J202" s="404"/>
      <c r="Q202" s="398"/>
    </row>
    <row r="203" ht="15.75" customHeight="1">
      <c r="J203" s="404"/>
      <c r="Q203" s="398"/>
    </row>
    <row r="204" ht="15.75" customHeight="1">
      <c r="J204" s="404"/>
      <c r="Q204" s="398"/>
    </row>
    <row r="205" ht="15.75" customHeight="1">
      <c r="J205" s="404"/>
      <c r="Q205" s="398"/>
    </row>
    <row r="206" ht="15.75" customHeight="1">
      <c r="J206" s="404"/>
      <c r="Q206" s="398"/>
    </row>
    <row r="207" ht="15.75" customHeight="1">
      <c r="J207" s="404"/>
      <c r="Q207" s="398"/>
    </row>
    <row r="208" ht="15.75" customHeight="1">
      <c r="J208" s="404"/>
      <c r="Q208" s="398"/>
    </row>
    <row r="209" ht="15.75" customHeight="1">
      <c r="J209" s="404"/>
      <c r="Q209" s="398"/>
    </row>
    <row r="210" ht="15.75" customHeight="1">
      <c r="J210" s="404"/>
      <c r="Q210" s="398"/>
    </row>
    <row r="211" ht="15.75" customHeight="1">
      <c r="J211" s="404"/>
      <c r="Q211" s="398"/>
    </row>
    <row r="212" ht="15.75" customHeight="1">
      <c r="J212" s="404"/>
      <c r="Q212" s="398"/>
    </row>
    <row r="213" ht="15.75" customHeight="1">
      <c r="J213" s="404"/>
      <c r="Q213" s="398"/>
    </row>
    <row r="214" ht="15.75" customHeight="1">
      <c r="J214" s="404"/>
      <c r="Q214" s="398"/>
    </row>
    <row r="215" ht="15.75" customHeight="1">
      <c r="J215" s="404"/>
      <c r="Q215" s="398"/>
    </row>
    <row r="216" ht="15.75" customHeight="1">
      <c r="J216" s="404"/>
      <c r="Q216" s="398"/>
    </row>
    <row r="217" ht="15.75" customHeight="1">
      <c r="J217" s="404"/>
      <c r="Q217" s="398"/>
    </row>
    <row r="218" ht="15.75" customHeight="1">
      <c r="J218" s="404"/>
      <c r="Q218" s="398"/>
    </row>
    <row r="219" ht="15.75" customHeight="1">
      <c r="J219" s="404"/>
      <c r="Q219" s="398"/>
    </row>
    <row r="220" ht="15.75" customHeight="1">
      <c r="J220" s="404"/>
      <c r="Q220" s="398"/>
    </row>
    <row r="221" ht="15.75" customHeight="1">
      <c r="J221" s="404"/>
      <c r="Q221" s="398"/>
    </row>
    <row r="222" ht="15.75" customHeight="1">
      <c r="J222" s="404"/>
      <c r="Q222" s="398"/>
    </row>
    <row r="223" ht="15.75" customHeight="1">
      <c r="J223" s="404"/>
      <c r="Q223" s="398"/>
    </row>
    <row r="224" ht="15.75" customHeight="1">
      <c r="J224" s="404"/>
      <c r="Q224" s="398"/>
    </row>
    <row r="225" ht="15.75" customHeight="1">
      <c r="J225" s="404"/>
      <c r="Q225" s="398"/>
    </row>
    <row r="226" ht="15.75" customHeight="1">
      <c r="J226" s="404"/>
      <c r="Q226" s="398"/>
    </row>
    <row r="227" ht="15.75" customHeight="1">
      <c r="J227" s="404"/>
      <c r="Q227" s="398"/>
    </row>
    <row r="228" ht="15.75" customHeight="1">
      <c r="J228" s="404"/>
      <c r="Q228" s="398"/>
    </row>
    <row r="229" ht="15.75" customHeight="1">
      <c r="J229" s="404"/>
      <c r="Q229" s="398"/>
    </row>
    <row r="230" ht="15.75" customHeight="1">
      <c r="J230" s="404"/>
      <c r="Q230" s="398"/>
    </row>
    <row r="231" ht="15.75" customHeight="1">
      <c r="J231" s="404"/>
      <c r="Q231" s="398"/>
    </row>
    <row r="232" ht="15.75" customHeight="1">
      <c r="J232" s="404"/>
      <c r="Q232" s="398"/>
    </row>
    <row r="233" ht="15.75" customHeight="1">
      <c r="J233" s="404"/>
      <c r="Q233" s="398"/>
    </row>
    <row r="234" ht="15.75" customHeight="1">
      <c r="J234" s="404"/>
      <c r="Q234" s="398"/>
    </row>
    <row r="235" ht="15.75" customHeight="1">
      <c r="J235" s="404"/>
      <c r="Q235" s="398"/>
    </row>
    <row r="236" ht="15.75" customHeight="1">
      <c r="J236" s="404"/>
      <c r="Q236" s="398"/>
    </row>
    <row r="237" ht="15.75" customHeight="1">
      <c r="J237" s="404"/>
      <c r="Q237" s="398"/>
    </row>
    <row r="238" ht="15.75" customHeight="1">
      <c r="J238" s="404"/>
      <c r="Q238" s="398"/>
    </row>
    <row r="239" ht="15.75" customHeight="1">
      <c r="J239" s="404"/>
      <c r="Q239" s="398"/>
    </row>
    <row r="240" ht="15.75" customHeight="1">
      <c r="J240" s="404"/>
      <c r="Q240" s="398"/>
    </row>
    <row r="241" ht="15.75" customHeight="1">
      <c r="J241" s="404"/>
      <c r="Q241" s="398"/>
    </row>
    <row r="242" ht="15.75" customHeight="1">
      <c r="J242" s="404"/>
      <c r="Q242" s="398"/>
    </row>
    <row r="243" ht="15.75" customHeight="1">
      <c r="J243" s="404"/>
      <c r="Q243" s="398"/>
    </row>
    <row r="244" ht="15.75" customHeight="1">
      <c r="J244" s="404"/>
      <c r="Q244" s="398"/>
    </row>
    <row r="245" ht="15.75" customHeight="1">
      <c r="J245" s="404"/>
      <c r="Q245" s="398"/>
    </row>
    <row r="246" ht="15.75" customHeight="1">
      <c r="J246" s="404"/>
      <c r="Q246" s="398"/>
    </row>
    <row r="247" ht="15.75" customHeight="1">
      <c r="J247" s="404"/>
      <c r="Q247" s="398"/>
    </row>
    <row r="248" ht="15.75" customHeight="1">
      <c r="J248" s="404"/>
      <c r="Q248" s="398"/>
    </row>
    <row r="249" ht="15.75" customHeight="1">
      <c r="J249" s="404"/>
      <c r="Q249" s="398"/>
    </row>
    <row r="250" ht="15.75" customHeight="1">
      <c r="J250" s="404"/>
      <c r="Q250" s="398"/>
    </row>
    <row r="251" ht="15.75" customHeight="1">
      <c r="J251" s="404"/>
      <c r="Q251" s="398"/>
    </row>
    <row r="252" ht="15.75" customHeight="1">
      <c r="J252" s="404"/>
      <c r="Q252" s="398"/>
    </row>
    <row r="253" ht="15.75" customHeight="1">
      <c r="J253" s="404"/>
      <c r="Q253" s="398"/>
    </row>
    <row r="254" ht="15.75" customHeight="1">
      <c r="J254" s="404"/>
      <c r="Q254" s="398"/>
    </row>
    <row r="255" ht="15.75" customHeight="1">
      <c r="J255" s="404"/>
      <c r="Q255" s="398"/>
    </row>
    <row r="256" ht="15.75" customHeight="1">
      <c r="J256" s="404"/>
      <c r="Q256" s="398"/>
    </row>
    <row r="257" ht="15.75" customHeight="1">
      <c r="J257" s="404"/>
      <c r="Q257" s="398"/>
    </row>
    <row r="258" ht="15.75" customHeight="1">
      <c r="J258" s="404"/>
      <c r="Q258" s="398"/>
    </row>
    <row r="259" ht="15.75" customHeight="1">
      <c r="J259" s="404"/>
      <c r="Q259" s="398"/>
    </row>
    <row r="260" ht="15.75" customHeight="1">
      <c r="J260" s="404"/>
      <c r="Q260" s="398"/>
    </row>
    <row r="261" ht="15.75" customHeight="1">
      <c r="J261" s="404"/>
      <c r="Q261" s="398"/>
    </row>
    <row r="262" ht="15.75" customHeight="1">
      <c r="J262" s="404"/>
      <c r="Q262" s="398"/>
    </row>
    <row r="263" ht="15.75" customHeight="1">
      <c r="J263" s="404"/>
      <c r="Q263" s="398"/>
    </row>
    <row r="264" ht="15.75" customHeight="1">
      <c r="J264" s="404"/>
      <c r="Q264" s="398"/>
    </row>
    <row r="265" ht="15.75" customHeight="1">
      <c r="J265" s="404"/>
      <c r="Q265" s="398"/>
    </row>
    <row r="266" ht="15.75" customHeight="1">
      <c r="J266" s="404"/>
      <c r="Q266" s="398"/>
    </row>
    <row r="267" ht="15.75" customHeight="1">
      <c r="J267" s="404"/>
      <c r="Q267" s="398"/>
    </row>
    <row r="268" ht="15.75" customHeight="1">
      <c r="J268" s="404"/>
      <c r="Q268" s="398"/>
    </row>
    <row r="269" ht="15.75" customHeight="1">
      <c r="J269" s="404"/>
      <c r="Q269" s="398"/>
    </row>
    <row r="270" ht="15.75" customHeight="1">
      <c r="J270" s="404"/>
      <c r="Q270" s="398"/>
    </row>
    <row r="271" ht="15.75" customHeight="1">
      <c r="J271" s="404"/>
      <c r="Q271" s="398"/>
    </row>
    <row r="272" ht="15.75" customHeight="1">
      <c r="J272" s="404"/>
      <c r="Q272" s="398"/>
    </row>
    <row r="273" ht="15.75" customHeight="1">
      <c r="J273" s="404"/>
      <c r="Q273" s="398"/>
    </row>
    <row r="274" ht="15.75" customHeight="1">
      <c r="J274" s="404"/>
      <c r="Q274" s="398"/>
    </row>
    <row r="275" ht="15.75" customHeight="1">
      <c r="J275" s="404"/>
      <c r="Q275" s="398"/>
    </row>
    <row r="276" ht="15.75" customHeight="1">
      <c r="J276" s="404"/>
      <c r="Q276" s="398"/>
    </row>
    <row r="277" ht="15.75" customHeight="1">
      <c r="J277" s="404"/>
      <c r="Q277" s="398"/>
    </row>
    <row r="278" ht="15.75" customHeight="1">
      <c r="J278" s="404"/>
      <c r="Q278" s="398"/>
    </row>
    <row r="279" ht="15.75" customHeight="1">
      <c r="J279" s="404"/>
      <c r="Q279" s="398"/>
    </row>
    <row r="280" ht="15.75" customHeight="1">
      <c r="J280" s="404"/>
      <c r="Q280" s="398"/>
    </row>
    <row r="281" ht="15.75" customHeight="1">
      <c r="J281" s="404"/>
      <c r="Q281" s="398"/>
    </row>
    <row r="282" ht="15.75" customHeight="1">
      <c r="J282" s="404"/>
      <c r="Q282" s="398"/>
    </row>
    <row r="283" ht="15.75" customHeight="1">
      <c r="J283" s="404"/>
      <c r="Q283" s="398"/>
    </row>
    <row r="284" ht="15.75" customHeight="1">
      <c r="J284" s="404"/>
      <c r="Q284" s="398"/>
    </row>
    <row r="285" ht="15.75" customHeight="1">
      <c r="J285" s="404"/>
      <c r="Q285" s="398"/>
    </row>
    <row r="286" ht="15.75" customHeight="1">
      <c r="J286" s="404"/>
      <c r="Q286" s="398"/>
    </row>
    <row r="287" ht="15.75" customHeight="1">
      <c r="J287" s="404"/>
      <c r="Q287" s="398"/>
    </row>
    <row r="288" ht="15.75" customHeight="1">
      <c r="J288" s="404"/>
      <c r="Q288" s="398"/>
    </row>
    <row r="289" ht="15.75" customHeight="1">
      <c r="J289" s="404"/>
      <c r="Q289" s="398"/>
    </row>
    <row r="290" ht="15.75" customHeight="1">
      <c r="J290" s="404"/>
      <c r="Q290" s="398"/>
    </row>
    <row r="291" ht="15.75" customHeight="1">
      <c r="J291" s="404"/>
      <c r="Q291" s="398"/>
    </row>
    <row r="292" ht="15.75" customHeight="1">
      <c r="J292" s="404"/>
      <c r="Q292" s="398"/>
    </row>
    <row r="293" ht="15.75" customHeight="1">
      <c r="J293" s="404"/>
      <c r="Q293" s="398"/>
    </row>
    <row r="294" ht="15.75" customHeight="1">
      <c r="J294" s="404"/>
      <c r="Q294" s="398"/>
    </row>
    <row r="295" ht="15.75" customHeight="1">
      <c r="J295" s="404"/>
      <c r="Q295" s="398"/>
    </row>
    <row r="296" ht="15.75" customHeight="1">
      <c r="J296" s="404"/>
      <c r="Q296" s="398"/>
    </row>
    <row r="297" ht="15.75" customHeight="1">
      <c r="J297" s="404"/>
      <c r="Q297" s="398"/>
    </row>
    <row r="298" ht="15.75" customHeight="1">
      <c r="J298" s="404"/>
      <c r="Q298" s="398"/>
    </row>
    <row r="299" ht="15.75" customHeight="1">
      <c r="J299" s="404"/>
      <c r="Q299" s="398"/>
    </row>
    <row r="300" ht="15.75" customHeight="1">
      <c r="J300" s="404"/>
      <c r="Q300" s="398"/>
    </row>
    <row r="301" ht="15.75" customHeight="1">
      <c r="J301" s="404"/>
      <c r="Q301" s="398"/>
    </row>
    <row r="302" ht="15.75" customHeight="1">
      <c r="J302" s="404"/>
      <c r="Q302" s="398"/>
    </row>
    <row r="303" ht="15.75" customHeight="1">
      <c r="J303" s="404"/>
      <c r="Q303" s="398"/>
    </row>
    <row r="304" ht="15.75" customHeight="1">
      <c r="J304" s="404"/>
      <c r="Q304" s="398"/>
    </row>
    <row r="305" ht="15.75" customHeight="1">
      <c r="J305" s="404"/>
      <c r="Q305" s="398"/>
    </row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5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N102:P102"/>
    <mergeCell ref="N103:P103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printOptions/>
  <pageMargins bottom="0.75" footer="0.0" header="0.0" left="0.7" right="0.7" top="0.75"/>
  <pageSetup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2" width="24.57"/>
    <col customWidth="1" min="3" max="3" width="16.71"/>
    <col customWidth="1" min="4" max="4" width="13.43"/>
    <col customWidth="1" min="5" max="5" width="27.29"/>
    <col customWidth="1" min="6" max="6" width="21.0"/>
    <col customWidth="1" min="7" max="7" width="46.71"/>
    <col customWidth="1" min="8" max="9" width="10.0"/>
    <col customWidth="1" min="10" max="10" width="19.29"/>
    <col customWidth="1" min="11" max="13" width="10.0"/>
    <col customWidth="1" min="14" max="14" width="60.14"/>
    <col customWidth="1" min="15" max="15" width="10.0"/>
    <col customWidth="1" min="16" max="16" width="15.14"/>
    <col customWidth="1" min="17" max="17" width="11.43"/>
    <col customWidth="1" min="18" max="18" width="18.14"/>
    <col customWidth="1" min="19" max="19" width="10.0"/>
    <col customWidth="1" min="20" max="20" width="20.57"/>
    <col customWidth="1" min="21" max="26" width="10.0"/>
    <col customWidth="1" min="27" max="27" width="22.86"/>
    <col customWidth="1" min="28" max="28" width="10.0"/>
    <col customWidth="1" min="29" max="29" width="22.86"/>
    <col customWidth="1" min="30" max="30" width="10.0"/>
    <col customWidth="1" min="31" max="31" width="22.86"/>
    <col customWidth="1" min="32" max="32" width="10.0"/>
    <col customWidth="1" min="33" max="33" width="24.57"/>
    <col customWidth="1" min="34" max="34" width="10.0"/>
    <col customWidth="1" min="35" max="35" width="22.86"/>
    <col customWidth="1" min="36" max="36" width="10.0"/>
    <col customWidth="1" min="37" max="37" width="22.86"/>
    <col customWidth="1" min="38" max="38" width="10.0"/>
    <col customWidth="1" min="39" max="39" width="22.86"/>
    <col customWidth="1" min="40" max="40" width="10.0"/>
    <col customWidth="1" min="41" max="41" width="24.57"/>
    <col customWidth="1" min="42" max="42" width="10.0"/>
    <col customWidth="1" min="43" max="43" width="22.86"/>
    <col customWidth="1" min="44" max="44" width="10.0"/>
    <col customWidth="1" min="45" max="45" width="22.86"/>
    <col customWidth="1" min="46" max="46" width="10.0"/>
    <col customWidth="1" min="47" max="47" width="22.86"/>
    <col customWidth="1" min="48" max="48" width="10.0"/>
    <col customWidth="1" min="49" max="49" width="24.57"/>
    <col customWidth="1" min="50" max="50" width="10.0"/>
    <col customWidth="1" min="51" max="51" width="22.86"/>
    <col customWidth="1" min="52" max="52" width="10.0"/>
    <col customWidth="1" min="53" max="53" width="22.86"/>
    <col customWidth="1" min="54" max="54" width="10.0"/>
    <col customWidth="1" min="55" max="55" width="22.86"/>
    <col customWidth="1" min="56" max="56" width="10.0"/>
    <col customWidth="1" min="57" max="57" width="24.57"/>
    <col customWidth="1" min="58" max="58" width="10.0"/>
    <col customWidth="1" min="59" max="59" width="25.0"/>
    <col customWidth="1" min="60" max="65" width="10.0"/>
  </cols>
  <sheetData>
    <row r="1" ht="15.75" customHeight="1">
      <c r="A1" s="43" t="s">
        <v>20</v>
      </c>
      <c r="B1" s="44"/>
      <c r="C1" s="49" t="s">
        <v>21</v>
      </c>
      <c r="D1" s="32" t="s">
        <v>22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4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2"/>
      <c r="BL1" s="2"/>
      <c r="BM1" s="2"/>
    </row>
    <row r="2" ht="31.5" customHeight="1">
      <c r="A2" s="51"/>
      <c r="B2" s="52"/>
      <c r="C2" s="49" t="s">
        <v>23</v>
      </c>
      <c r="D2" s="32" t="s">
        <v>24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4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2"/>
      <c r="BL2" s="2"/>
      <c r="BM2" s="2"/>
    </row>
    <row r="3" ht="15.75" customHeight="1">
      <c r="A3" s="51"/>
      <c r="B3" s="52"/>
      <c r="C3" s="53" t="s">
        <v>16</v>
      </c>
      <c r="D3" s="54" t="s">
        <v>25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4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7"/>
      <c r="AK3" s="57"/>
      <c r="AL3" s="55"/>
      <c r="AM3" s="55"/>
      <c r="AN3" s="55"/>
      <c r="AO3" s="55"/>
      <c r="AP3" s="55"/>
      <c r="AQ3" s="55"/>
      <c r="AR3" s="55"/>
      <c r="AS3" s="57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7"/>
      <c r="BH3" s="55"/>
      <c r="BI3" s="55"/>
      <c r="BJ3" s="55"/>
      <c r="BK3" s="2"/>
      <c r="BL3" s="2"/>
      <c r="BM3" s="2"/>
    </row>
    <row r="4" ht="15.75" customHeight="1">
      <c r="A4" s="51"/>
      <c r="B4" s="52"/>
      <c r="C4" s="53" t="s">
        <v>26</v>
      </c>
      <c r="D4" s="54" t="s">
        <v>27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55"/>
      <c r="Y4" s="55"/>
      <c r="Z4" s="55"/>
      <c r="AA4" s="57"/>
      <c r="AB4" s="55"/>
      <c r="AC4" s="55"/>
      <c r="AD4" s="55"/>
      <c r="AE4" s="55"/>
      <c r="AF4" s="55"/>
      <c r="AG4" s="57"/>
      <c r="AH4" s="57" t="str">
        <f>#REF!+#REF!+#REF!+#REF!</f>
        <v>#REF!</v>
      </c>
      <c r="AI4" s="55"/>
      <c r="AJ4" s="55"/>
      <c r="AK4" s="55"/>
      <c r="AL4" s="55"/>
      <c r="AM4" s="55"/>
      <c r="AN4" s="55"/>
      <c r="AO4" s="55"/>
      <c r="AP4" s="55"/>
      <c r="AQ4" s="57"/>
      <c r="AR4" s="57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7"/>
      <c r="BG4" s="55"/>
      <c r="BH4" s="55"/>
      <c r="BI4" s="55"/>
      <c r="BJ4" s="55"/>
      <c r="BK4" s="2"/>
      <c r="BL4" s="2"/>
      <c r="BM4" s="2"/>
    </row>
    <row r="5" ht="15.75" customHeight="1">
      <c r="A5" s="47"/>
      <c r="B5" s="48"/>
      <c r="C5" s="53" t="s">
        <v>28</v>
      </c>
      <c r="D5" s="59" t="s">
        <v>29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4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2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2"/>
      <c r="BL5" s="2"/>
      <c r="BM5" s="2"/>
    </row>
    <row r="6" ht="14.25" customHeight="1">
      <c r="A6" s="63" t="s">
        <v>30</v>
      </c>
      <c r="B6" s="64"/>
      <c r="C6" s="64"/>
      <c r="D6" s="64"/>
      <c r="E6" s="64"/>
      <c r="F6" s="64"/>
      <c r="G6" s="44"/>
      <c r="H6" s="65" t="s">
        <v>31</v>
      </c>
      <c r="I6" s="64"/>
      <c r="J6" s="64"/>
      <c r="K6" s="64"/>
      <c r="L6" s="66"/>
      <c r="M6" s="405" t="s">
        <v>32</v>
      </c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  <c r="AA6" s="406"/>
      <c r="AB6" s="406"/>
      <c r="AC6" s="406"/>
      <c r="AD6" s="406"/>
      <c r="AE6" s="406"/>
      <c r="AF6" s="406"/>
      <c r="AG6" s="406"/>
      <c r="AH6" s="406"/>
      <c r="AI6" s="406"/>
      <c r="AJ6" s="406"/>
      <c r="AK6" s="406"/>
      <c r="AL6" s="406"/>
      <c r="AM6" s="406"/>
      <c r="AN6" s="406"/>
      <c r="AO6" s="406"/>
      <c r="AP6" s="406"/>
      <c r="AQ6" s="406"/>
      <c r="AR6" s="406"/>
      <c r="AS6" s="406"/>
      <c r="AT6" s="406"/>
      <c r="AU6" s="406"/>
      <c r="AV6" s="406"/>
      <c r="AW6" s="406"/>
      <c r="AX6" s="406"/>
      <c r="AY6" s="406"/>
      <c r="AZ6" s="406"/>
      <c r="BA6" s="406"/>
      <c r="BB6" s="406"/>
      <c r="BC6" s="406"/>
      <c r="BD6" s="406"/>
      <c r="BE6" s="406"/>
      <c r="BF6" s="406"/>
      <c r="BG6" s="407"/>
      <c r="BH6" s="69" t="s">
        <v>33</v>
      </c>
      <c r="BI6" s="64"/>
      <c r="BJ6" s="64"/>
      <c r="BK6" s="64"/>
      <c r="BL6" s="64"/>
      <c r="BM6" s="44"/>
    </row>
    <row r="7" ht="14.25" customHeight="1">
      <c r="A7" s="47"/>
      <c r="B7" s="71"/>
      <c r="C7" s="71"/>
      <c r="D7" s="71"/>
      <c r="E7" s="71"/>
      <c r="F7" s="71"/>
      <c r="G7" s="48"/>
      <c r="H7" s="72"/>
      <c r="I7" s="23"/>
      <c r="J7" s="23"/>
      <c r="K7" s="23"/>
      <c r="L7" s="24"/>
      <c r="M7" s="73" t="s">
        <v>34</v>
      </c>
      <c r="N7" s="74" t="s">
        <v>35</v>
      </c>
      <c r="O7" s="74" t="s">
        <v>36</v>
      </c>
      <c r="P7" s="74" t="s">
        <v>37</v>
      </c>
      <c r="Q7" s="408" t="s">
        <v>38</v>
      </c>
      <c r="R7" s="74" t="s">
        <v>39</v>
      </c>
      <c r="S7" s="76" t="s">
        <v>40</v>
      </c>
      <c r="T7" s="77" t="s">
        <v>41</v>
      </c>
      <c r="U7" s="76" t="s">
        <v>42</v>
      </c>
      <c r="V7" s="76" t="s">
        <v>43</v>
      </c>
      <c r="W7" s="76" t="s">
        <v>44</v>
      </c>
      <c r="X7" s="74" t="s">
        <v>45</v>
      </c>
      <c r="Y7" s="74" t="s">
        <v>46</v>
      </c>
      <c r="Z7" s="79" t="s">
        <v>47</v>
      </c>
      <c r="AA7" s="80"/>
      <c r="AB7" s="81" t="s">
        <v>48</v>
      </c>
      <c r="AC7" s="80"/>
      <c r="AD7" s="81" t="s">
        <v>49</v>
      </c>
      <c r="AE7" s="80"/>
      <c r="AF7" s="409" t="s">
        <v>50</v>
      </c>
      <c r="AG7" s="80"/>
      <c r="AH7" s="81" t="s">
        <v>51</v>
      </c>
      <c r="AI7" s="80"/>
      <c r="AJ7" s="81" t="s">
        <v>52</v>
      </c>
      <c r="AK7" s="80"/>
      <c r="AL7" s="81" t="s">
        <v>53</v>
      </c>
      <c r="AM7" s="80"/>
      <c r="AN7" s="409" t="s">
        <v>54</v>
      </c>
      <c r="AO7" s="80"/>
      <c r="AP7" s="81" t="s">
        <v>55</v>
      </c>
      <c r="AQ7" s="80"/>
      <c r="AR7" s="81" t="s">
        <v>56</v>
      </c>
      <c r="AS7" s="80"/>
      <c r="AT7" s="81" t="s">
        <v>57</v>
      </c>
      <c r="AU7" s="80"/>
      <c r="AV7" s="409" t="s">
        <v>58</v>
      </c>
      <c r="AW7" s="80"/>
      <c r="AX7" s="81" t="s">
        <v>59</v>
      </c>
      <c r="AY7" s="80"/>
      <c r="AZ7" s="81" t="s">
        <v>60</v>
      </c>
      <c r="BA7" s="80"/>
      <c r="BB7" s="81" t="s">
        <v>61</v>
      </c>
      <c r="BC7" s="80"/>
      <c r="BD7" s="409" t="s">
        <v>62</v>
      </c>
      <c r="BE7" s="80"/>
      <c r="BF7" s="83" t="s">
        <v>63</v>
      </c>
      <c r="BG7" s="44"/>
      <c r="BH7" s="47"/>
      <c r="BI7" s="71"/>
      <c r="BJ7" s="71"/>
      <c r="BK7" s="71"/>
      <c r="BL7" s="71"/>
      <c r="BM7" s="48"/>
    </row>
    <row r="8" ht="14.25" customHeight="1">
      <c r="A8" s="84" t="s">
        <v>64</v>
      </c>
      <c r="B8" s="84" t="s">
        <v>65</v>
      </c>
      <c r="C8" s="84" t="s">
        <v>66</v>
      </c>
      <c r="D8" s="84" t="s">
        <v>67</v>
      </c>
      <c r="E8" s="84" t="s">
        <v>68</v>
      </c>
      <c r="F8" s="84" t="s">
        <v>69</v>
      </c>
      <c r="G8" s="84" t="s">
        <v>70</v>
      </c>
      <c r="H8" s="85" t="s">
        <v>71</v>
      </c>
      <c r="I8" s="85" t="s">
        <v>72</v>
      </c>
      <c r="J8" s="85" t="s">
        <v>73</v>
      </c>
      <c r="K8" s="85" t="s">
        <v>74</v>
      </c>
      <c r="L8" s="85" t="s">
        <v>75</v>
      </c>
      <c r="M8" s="86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8"/>
      <c r="AA8" s="48"/>
      <c r="AB8" s="47"/>
      <c r="AC8" s="48"/>
      <c r="AD8" s="47"/>
      <c r="AE8" s="48"/>
      <c r="AF8" s="47"/>
      <c r="AG8" s="48"/>
      <c r="AH8" s="47"/>
      <c r="AI8" s="48"/>
      <c r="AJ8" s="47"/>
      <c r="AK8" s="48"/>
      <c r="AL8" s="47"/>
      <c r="AM8" s="48"/>
      <c r="AN8" s="47"/>
      <c r="AO8" s="48"/>
      <c r="AP8" s="47"/>
      <c r="AQ8" s="48"/>
      <c r="AR8" s="47"/>
      <c r="AS8" s="48"/>
      <c r="AT8" s="47"/>
      <c r="AU8" s="48"/>
      <c r="AV8" s="47"/>
      <c r="AW8" s="48"/>
      <c r="AX8" s="47"/>
      <c r="AY8" s="48"/>
      <c r="AZ8" s="47"/>
      <c r="BA8" s="48"/>
      <c r="BB8" s="47"/>
      <c r="BC8" s="48"/>
      <c r="BD8" s="47"/>
      <c r="BE8" s="48"/>
      <c r="BF8" s="47"/>
      <c r="BG8" s="48"/>
      <c r="BH8" s="89">
        <v>2024.0</v>
      </c>
      <c r="BI8" s="34"/>
      <c r="BJ8" s="89">
        <v>2025.0</v>
      </c>
      <c r="BK8" s="34"/>
      <c r="BL8" s="89">
        <v>2026.0</v>
      </c>
      <c r="BM8" s="34"/>
    </row>
    <row r="9" ht="14.25" customHeight="1">
      <c r="A9" s="90"/>
      <c r="B9" s="90"/>
      <c r="C9" s="90"/>
      <c r="D9" s="90"/>
      <c r="E9" s="90"/>
      <c r="F9" s="90"/>
      <c r="G9" s="90"/>
      <c r="H9" s="91"/>
      <c r="I9" s="91"/>
      <c r="J9" s="91"/>
      <c r="K9" s="91"/>
      <c r="L9" s="91"/>
      <c r="M9" s="92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3" t="s">
        <v>76</v>
      </c>
      <c r="AA9" s="93" t="s">
        <v>77</v>
      </c>
      <c r="AB9" s="93" t="s">
        <v>76</v>
      </c>
      <c r="AC9" s="93" t="s">
        <v>77</v>
      </c>
      <c r="AD9" s="93" t="s">
        <v>76</v>
      </c>
      <c r="AE9" s="93" t="s">
        <v>77</v>
      </c>
      <c r="AF9" s="410" t="s">
        <v>76</v>
      </c>
      <c r="AG9" s="410" t="s">
        <v>77</v>
      </c>
      <c r="AH9" s="93" t="s">
        <v>76</v>
      </c>
      <c r="AI9" s="93" t="s">
        <v>77</v>
      </c>
      <c r="AJ9" s="93" t="s">
        <v>76</v>
      </c>
      <c r="AK9" s="93" t="s">
        <v>77</v>
      </c>
      <c r="AL9" s="93" t="s">
        <v>76</v>
      </c>
      <c r="AM9" s="93" t="s">
        <v>77</v>
      </c>
      <c r="AN9" s="410" t="s">
        <v>76</v>
      </c>
      <c r="AO9" s="410" t="s">
        <v>77</v>
      </c>
      <c r="AP9" s="93" t="s">
        <v>76</v>
      </c>
      <c r="AQ9" s="93" t="s">
        <v>77</v>
      </c>
      <c r="AR9" s="93" t="s">
        <v>76</v>
      </c>
      <c r="AS9" s="93" t="s">
        <v>77</v>
      </c>
      <c r="AT9" s="93" t="s">
        <v>76</v>
      </c>
      <c r="AU9" s="93" t="s">
        <v>77</v>
      </c>
      <c r="AV9" s="410" t="s">
        <v>76</v>
      </c>
      <c r="AW9" s="410" t="s">
        <v>77</v>
      </c>
      <c r="AX9" s="93" t="s">
        <v>76</v>
      </c>
      <c r="AY9" s="93" t="s">
        <v>77</v>
      </c>
      <c r="AZ9" s="93" t="s">
        <v>76</v>
      </c>
      <c r="BA9" s="93" t="s">
        <v>77</v>
      </c>
      <c r="BB9" s="93" t="s">
        <v>76</v>
      </c>
      <c r="BC9" s="93" t="s">
        <v>77</v>
      </c>
      <c r="BD9" s="410" t="s">
        <v>76</v>
      </c>
      <c r="BE9" s="410" t="s">
        <v>77</v>
      </c>
      <c r="BF9" s="95" t="s">
        <v>76</v>
      </c>
      <c r="BG9" s="95" t="s">
        <v>77</v>
      </c>
      <c r="BH9" s="96" t="s">
        <v>76</v>
      </c>
      <c r="BI9" s="97" t="s">
        <v>77</v>
      </c>
      <c r="BJ9" s="97" t="s">
        <v>76</v>
      </c>
      <c r="BK9" s="97" t="s">
        <v>77</v>
      </c>
      <c r="BL9" s="97" t="s">
        <v>76</v>
      </c>
      <c r="BM9" s="97" t="s">
        <v>77</v>
      </c>
    </row>
    <row r="10" ht="66.0" customHeight="1">
      <c r="A10" s="120"/>
      <c r="B10" s="120"/>
      <c r="C10" s="120"/>
      <c r="D10" s="120"/>
      <c r="E10" s="120"/>
      <c r="F10" s="120"/>
      <c r="G10" s="120"/>
      <c r="H10" s="217">
        <v>1.0</v>
      </c>
      <c r="I10" s="217">
        <v>5.0</v>
      </c>
      <c r="J10" s="411">
        <v>99.0</v>
      </c>
      <c r="K10" s="246">
        <v>0.0</v>
      </c>
      <c r="L10" s="217">
        <v>1.0</v>
      </c>
      <c r="M10" s="163">
        <v>13.0</v>
      </c>
      <c r="N10" s="163" t="s">
        <v>243</v>
      </c>
      <c r="O10" s="105"/>
      <c r="P10" s="166"/>
      <c r="Q10" s="105"/>
      <c r="R10" s="103"/>
      <c r="S10" s="168">
        <v>50000.0</v>
      </c>
      <c r="T10" s="412" t="s">
        <v>244</v>
      </c>
      <c r="U10" s="168">
        <v>11.0</v>
      </c>
      <c r="V10" s="413" t="s">
        <v>84</v>
      </c>
      <c r="W10" s="414" t="s">
        <v>85</v>
      </c>
      <c r="X10" s="415"/>
      <c r="Y10" s="168" t="s">
        <v>87</v>
      </c>
      <c r="Z10" s="168">
        <v>1.0</v>
      </c>
      <c r="AA10" s="169">
        <f>AA11+AA12+AA13+AA14+AA15+AA16</f>
        <v>0</v>
      </c>
      <c r="AB10" s="416">
        <f>AC12</f>
        <v>0</v>
      </c>
      <c r="AC10" s="169">
        <f>AC11+AC12+AC13+AC14+AC15+AC16</f>
        <v>532690026</v>
      </c>
      <c r="AD10" s="168">
        <v>1.0</v>
      </c>
      <c r="AE10" s="169">
        <f>AE11+AE12+AE13+AE14+AE15+AE16</f>
        <v>468829194</v>
      </c>
      <c r="AF10" s="168">
        <v>3.0</v>
      </c>
      <c r="AG10" s="169">
        <f>AA10+AC10+AE10</f>
        <v>1001519220</v>
      </c>
      <c r="AH10" s="168">
        <v>1.0</v>
      </c>
      <c r="AI10" s="169">
        <f>AI11+AI12+AI13+AI14+AI15+AI16</f>
        <v>455292255</v>
      </c>
      <c r="AJ10" s="168">
        <v>1.0</v>
      </c>
      <c r="AK10" s="169">
        <f>AK11+AK12+AK13+AK14+AK15+AK16</f>
        <v>575762513</v>
      </c>
      <c r="AL10" s="168">
        <v>1.0</v>
      </c>
      <c r="AM10" s="169"/>
      <c r="AN10" s="168">
        <v>3.0</v>
      </c>
      <c r="AO10" s="169">
        <f t="shared" ref="AO10:AO16" si="1">AI10+AK10+AM10</f>
        <v>1031054768</v>
      </c>
      <c r="AP10" s="168">
        <v>1.0</v>
      </c>
      <c r="AQ10" s="169" t="str">
        <f t="shared" ref="AQ10:AQ16" si="2">AM10</f>
        <v/>
      </c>
      <c r="AR10" s="168">
        <v>1.0</v>
      </c>
      <c r="AS10" s="169" t="str">
        <f t="shared" ref="AS10:AS16" si="3">AQ10</f>
        <v/>
      </c>
      <c r="AT10" s="168">
        <v>1.0</v>
      </c>
      <c r="AU10" s="169" t="str">
        <f t="shared" ref="AU10:AU16" si="4">AS10</f>
        <v/>
      </c>
      <c r="AV10" s="168">
        <v>3.0</v>
      </c>
      <c r="AW10" s="169">
        <f t="shared" ref="AW10:AW16" si="5">AQ10+AS10+AU10</f>
        <v>0</v>
      </c>
      <c r="AX10" s="168">
        <v>1.0</v>
      </c>
      <c r="AY10" s="169" t="str">
        <f t="shared" ref="AY10:AY16" si="6">AQ10</f>
        <v/>
      </c>
      <c r="AZ10" s="168">
        <v>1.0</v>
      </c>
      <c r="BA10" s="169" t="str">
        <f t="shared" ref="BA10:BA16" si="7">AY10</f>
        <v/>
      </c>
      <c r="BB10" s="168">
        <v>1.0</v>
      </c>
      <c r="BC10" s="169" t="str">
        <f t="shared" ref="BC10:BC16" si="8">BA10</f>
        <v/>
      </c>
      <c r="BD10" s="105">
        <v>3.0</v>
      </c>
      <c r="BE10" s="67">
        <f t="shared" ref="BE10:BE16" si="9">AY10+BA10+BC10</f>
        <v>0</v>
      </c>
      <c r="BF10" s="168">
        <v>12.0</v>
      </c>
      <c r="BG10" s="417">
        <f>BG11+BG13+BG14+BG15+BG16+BG12</f>
        <v>6030471626</v>
      </c>
      <c r="BH10" s="173"/>
      <c r="BI10" s="226"/>
      <c r="BJ10" s="173"/>
      <c r="BK10" s="173"/>
      <c r="BL10" s="173"/>
      <c r="BM10" s="173"/>
    </row>
    <row r="11" ht="38.25" customHeight="1">
      <c r="A11" s="120"/>
      <c r="B11" s="120"/>
      <c r="C11" s="120"/>
      <c r="D11" s="120"/>
      <c r="E11" s="120"/>
      <c r="F11" s="120"/>
      <c r="G11" s="120"/>
      <c r="H11" s="217">
        <v>1.0</v>
      </c>
      <c r="I11" s="217">
        <v>5.0</v>
      </c>
      <c r="J11" s="411">
        <v>99.0</v>
      </c>
      <c r="K11" s="246">
        <v>0.0</v>
      </c>
      <c r="L11" s="217">
        <v>1.0</v>
      </c>
      <c r="M11" s="126"/>
      <c r="N11" s="126"/>
      <c r="O11" s="127">
        <v>145.0</v>
      </c>
      <c r="P11" s="219" t="s">
        <v>90</v>
      </c>
      <c r="Q11" s="127" t="s">
        <v>155</v>
      </c>
      <c r="R11" s="129" t="s">
        <v>156</v>
      </c>
      <c r="S11" s="132">
        <v>52130.0</v>
      </c>
      <c r="T11" s="196" t="s">
        <v>157</v>
      </c>
      <c r="U11" s="127">
        <v>11.0</v>
      </c>
      <c r="V11" s="183" t="s">
        <v>84</v>
      </c>
      <c r="W11" s="129" t="s">
        <v>85</v>
      </c>
      <c r="X11" s="418">
        <v>605.0</v>
      </c>
      <c r="Y11" s="127" t="s">
        <v>87</v>
      </c>
      <c r="Z11" s="127"/>
      <c r="AA11" s="144">
        <v>0.0</v>
      </c>
      <c r="AB11" s="127"/>
      <c r="AC11" s="144">
        <f t="shared" ref="AC11:AC12" si="10">AA11</f>
        <v>0</v>
      </c>
      <c r="AD11" s="127"/>
      <c r="AE11" s="144">
        <f t="shared" ref="AE11:AE13" si="11">AC11</f>
        <v>0</v>
      </c>
      <c r="AF11" s="360"/>
      <c r="AG11" s="359"/>
      <c r="AH11" s="127"/>
      <c r="AI11" s="144">
        <v>0.0</v>
      </c>
      <c r="AJ11" s="127"/>
      <c r="AK11" s="144">
        <v>1.41422137E8</v>
      </c>
      <c r="AL11" s="127"/>
      <c r="AM11" s="144">
        <v>0.0</v>
      </c>
      <c r="AN11" s="360"/>
      <c r="AO11" s="359">
        <f t="shared" si="1"/>
        <v>141422137</v>
      </c>
      <c r="AP11" s="127"/>
      <c r="AQ11" s="144">
        <f t="shared" si="2"/>
        <v>0</v>
      </c>
      <c r="AR11" s="127"/>
      <c r="AS11" s="144">
        <f t="shared" si="3"/>
        <v>0</v>
      </c>
      <c r="AT11" s="127"/>
      <c r="AU11" s="144">
        <f t="shared" si="4"/>
        <v>0</v>
      </c>
      <c r="AV11" s="360"/>
      <c r="AW11" s="359">
        <f t="shared" si="5"/>
        <v>0</v>
      </c>
      <c r="AX11" s="127"/>
      <c r="AY11" s="144">
        <f t="shared" si="6"/>
        <v>0</v>
      </c>
      <c r="AZ11" s="127"/>
      <c r="BA11" s="144">
        <f t="shared" si="7"/>
        <v>0</v>
      </c>
      <c r="BB11" s="127"/>
      <c r="BC11" s="144">
        <f t="shared" si="8"/>
        <v>0</v>
      </c>
      <c r="BD11" s="360"/>
      <c r="BE11" s="359">
        <f t="shared" si="9"/>
        <v>0</v>
      </c>
      <c r="BF11" s="127"/>
      <c r="BG11" s="419">
        <v>5.65688548E8</v>
      </c>
      <c r="BH11" s="173"/>
      <c r="BI11" s="226"/>
      <c r="BJ11" s="173"/>
      <c r="BK11" s="173"/>
      <c r="BL11" s="173"/>
      <c r="BM11" s="173"/>
    </row>
    <row r="12" ht="38.25" customHeight="1">
      <c r="A12" s="120"/>
      <c r="B12" s="120"/>
      <c r="C12" s="120"/>
      <c r="D12" s="120"/>
      <c r="E12" s="120"/>
      <c r="F12" s="120"/>
      <c r="G12" s="120"/>
      <c r="H12" s="217">
        <v>1.0</v>
      </c>
      <c r="I12" s="217">
        <v>5.0</v>
      </c>
      <c r="J12" s="411">
        <v>99.0</v>
      </c>
      <c r="K12" s="246">
        <v>0.0</v>
      </c>
      <c r="L12" s="217">
        <v>1.0</v>
      </c>
      <c r="M12" s="126"/>
      <c r="N12" s="126"/>
      <c r="O12" s="127">
        <v>145.0</v>
      </c>
      <c r="P12" s="219" t="s">
        <v>90</v>
      </c>
      <c r="Q12" s="127" t="s">
        <v>155</v>
      </c>
      <c r="R12" s="129" t="s">
        <v>156</v>
      </c>
      <c r="S12" s="132">
        <v>52140.0</v>
      </c>
      <c r="T12" s="196" t="s">
        <v>157</v>
      </c>
      <c r="U12" s="127">
        <v>11.0</v>
      </c>
      <c r="V12" s="183" t="s">
        <v>84</v>
      </c>
      <c r="W12" s="129" t="s">
        <v>85</v>
      </c>
      <c r="X12" s="418">
        <v>0.0</v>
      </c>
      <c r="Y12" s="132" t="s">
        <v>87</v>
      </c>
      <c r="Z12" s="132"/>
      <c r="AA12" s="145">
        <f>BG12/12</f>
        <v>0</v>
      </c>
      <c r="AB12" s="132"/>
      <c r="AC12" s="145">
        <f t="shared" si="10"/>
        <v>0</v>
      </c>
      <c r="AD12" s="132"/>
      <c r="AE12" s="145">
        <f t="shared" si="11"/>
        <v>0</v>
      </c>
      <c r="AF12" s="360"/>
      <c r="AG12" s="359">
        <f t="shared" ref="AG12:AG16" si="12">AA12+AC12+AE12</f>
        <v>0</v>
      </c>
      <c r="AH12" s="127"/>
      <c r="AI12" s="144">
        <v>0.0</v>
      </c>
      <c r="AJ12" s="127"/>
      <c r="AK12" s="144">
        <f>AE12</f>
        <v>0</v>
      </c>
      <c r="AL12" s="127"/>
      <c r="AM12" s="144">
        <v>0.0</v>
      </c>
      <c r="AN12" s="360"/>
      <c r="AO12" s="359">
        <f t="shared" si="1"/>
        <v>0</v>
      </c>
      <c r="AP12" s="127"/>
      <c r="AQ12" s="144">
        <f t="shared" si="2"/>
        <v>0</v>
      </c>
      <c r="AR12" s="127"/>
      <c r="AS12" s="144">
        <f t="shared" si="3"/>
        <v>0</v>
      </c>
      <c r="AT12" s="127"/>
      <c r="AU12" s="144">
        <f t="shared" si="4"/>
        <v>0</v>
      </c>
      <c r="AV12" s="360"/>
      <c r="AW12" s="359">
        <f t="shared" si="5"/>
        <v>0</v>
      </c>
      <c r="AX12" s="127"/>
      <c r="AY12" s="144">
        <f t="shared" si="6"/>
        <v>0</v>
      </c>
      <c r="AZ12" s="127"/>
      <c r="BA12" s="144">
        <f t="shared" si="7"/>
        <v>0</v>
      </c>
      <c r="BB12" s="127"/>
      <c r="BC12" s="144">
        <f t="shared" si="8"/>
        <v>0</v>
      </c>
      <c r="BD12" s="360"/>
      <c r="BE12" s="359">
        <f t="shared" si="9"/>
        <v>0</v>
      </c>
      <c r="BF12" s="127"/>
      <c r="BG12" s="419">
        <v>0.0</v>
      </c>
      <c r="BH12" s="173"/>
      <c r="BI12" s="226"/>
      <c r="BJ12" s="173"/>
      <c r="BK12" s="173"/>
      <c r="BL12" s="173"/>
      <c r="BM12" s="173"/>
    </row>
    <row r="13" ht="38.25" customHeight="1">
      <c r="A13" s="120"/>
      <c r="B13" s="120"/>
      <c r="C13" s="120"/>
      <c r="D13" s="120"/>
      <c r="E13" s="120"/>
      <c r="F13" s="120"/>
      <c r="G13" s="120"/>
      <c r="H13" s="217">
        <v>1.0</v>
      </c>
      <c r="I13" s="217">
        <v>5.0</v>
      </c>
      <c r="J13" s="411">
        <v>99.0</v>
      </c>
      <c r="K13" s="246">
        <v>0.0</v>
      </c>
      <c r="L13" s="217">
        <v>1.0</v>
      </c>
      <c r="M13" s="126"/>
      <c r="N13" s="126"/>
      <c r="O13" s="127">
        <v>145.0</v>
      </c>
      <c r="P13" s="219" t="s">
        <v>90</v>
      </c>
      <c r="Q13" s="127" t="s">
        <v>155</v>
      </c>
      <c r="R13" s="129" t="s">
        <v>156</v>
      </c>
      <c r="S13" s="132">
        <v>52140.0</v>
      </c>
      <c r="T13" s="196" t="s">
        <v>157</v>
      </c>
      <c r="U13" s="127">
        <v>11.0</v>
      </c>
      <c r="V13" s="183" t="s">
        <v>84</v>
      </c>
      <c r="W13" s="129" t="s">
        <v>85</v>
      </c>
      <c r="X13" s="420">
        <v>701.0</v>
      </c>
      <c r="Y13" s="127" t="s">
        <v>87</v>
      </c>
      <c r="Z13" s="127"/>
      <c r="AA13" s="144">
        <v>0.0</v>
      </c>
      <c r="AB13" s="127"/>
      <c r="AC13" s="144">
        <v>3.9E8</v>
      </c>
      <c r="AD13" s="127"/>
      <c r="AE13" s="144">
        <f t="shared" si="11"/>
        <v>390000000</v>
      </c>
      <c r="AF13" s="360"/>
      <c r="AG13" s="359">
        <f t="shared" si="12"/>
        <v>780000000</v>
      </c>
      <c r="AH13" s="127"/>
      <c r="AI13" s="144">
        <f>AE13</f>
        <v>390000000</v>
      </c>
      <c r="AJ13" s="127"/>
      <c r="AK13" s="144"/>
      <c r="AL13" s="127"/>
      <c r="AM13" s="144">
        <v>0.0</v>
      </c>
      <c r="AN13" s="360"/>
      <c r="AO13" s="359">
        <f t="shared" si="1"/>
        <v>390000000</v>
      </c>
      <c r="AP13" s="127"/>
      <c r="AQ13" s="144">
        <f t="shared" si="2"/>
        <v>0</v>
      </c>
      <c r="AR13" s="127"/>
      <c r="AS13" s="144">
        <f t="shared" si="3"/>
        <v>0</v>
      </c>
      <c r="AT13" s="127"/>
      <c r="AU13" s="144">
        <f t="shared" si="4"/>
        <v>0</v>
      </c>
      <c r="AV13" s="360"/>
      <c r="AW13" s="359">
        <f t="shared" si="5"/>
        <v>0</v>
      </c>
      <c r="AX13" s="127"/>
      <c r="AY13" s="144">
        <f t="shared" si="6"/>
        <v>0</v>
      </c>
      <c r="AZ13" s="127"/>
      <c r="BA13" s="144">
        <f t="shared" si="7"/>
        <v>0</v>
      </c>
      <c r="BB13" s="127"/>
      <c r="BC13" s="144">
        <f t="shared" si="8"/>
        <v>0</v>
      </c>
      <c r="BD13" s="360"/>
      <c r="BE13" s="359">
        <f t="shared" si="9"/>
        <v>0</v>
      </c>
      <c r="BF13" s="127"/>
      <c r="BG13" s="421">
        <v>4.604766769E9</v>
      </c>
      <c r="BH13" s="173"/>
      <c r="BI13" s="226"/>
      <c r="BJ13" s="173"/>
      <c r="BK13" s="173"/>
      <c r="BL13" s="173"/>
      <c r="BM13" s="173"/>
    </row>
    <row r="14" ht="38.25" customHeight="1">
      <c r="A14" s="120"/>
      <c r="B14" s="120"/>
      <c r="C14" s="120"/>
      <c r="D14" s="120"/>
      <c r="E14" s="120"/>
      <c r="F14" s="120"/>
      <c r="G14" s="120"/>
      <c r="H14" s="217">
        <v>1.0</v>
      </c>
      <c r="I14" s="217">
        <v>5.0</v>
      </c>
      <c r="J14" s="411">
        <v>99.0</v>
      </c>
      <c r="K14" s="246">
        <v>0.0</v>
      </c>
      <c r="L14" s="217">
        <v>1.0</v>
      </c>
      <c r="M14" s="126"/>
      <c r="N14" s="126"/>
      <c r="O14" s="127">
        <v>145.0</v>
      </c>
      <c r="P14" s="219" t="s">
        <v>90</v>
      </c>
      <c r="Q14" s="127" t="s">
        <v>155</v>
      </c>
      <c r="R14" s="129" t="s">
        <v>156</v>
      </c>
      <c r="S14" s="132">
        <v>52140.0</v>
      </c>
      <c r="T14" s="196" t="s">
        <v>157</v>
      </c>
      <c r="U14" s="127">
        <v>11.0</v>
      </c>
      <c r="V14" s="183" t="s">
        <v>84</v>
      </c>
      <c r="W14" s="129" t="s">
        <v>85</v>
      </c>
      <c r="X14" s="420">
        <v>702.0</v>
      </c>
      <c r="Y14" s="127" t="s">
        <v>87</v>
      </c>
      <c r="Z14" s="127"/>
      <c r="AA14" s="144">
        <v>0.0</v>
      </c>
      <c r="AB14" s="127"/>
      <c r="AC14" s="144">
        <v>1.14690026E8</v>
      </c>
      <c r="AD14" s="127"/>
      <c r="AE14" s="144">
        <v>4.9588982E7</v>
      </c>
      <c r="AF14" s="360"/>
      <c r="AG14" s="359">
        <f t="shared" si="12"/>
        <v>164279008</v>
      </c>
      <c r="AH14" s="127"/>
      <c r="AI14" s="144">
        <v>6.5292255E7</v>
      </c>
      <c r="AJ14" s="127"/>
      <c r="AK14" s="144">
        <v>2.8583826E8</v>
      </c>
      <c r="AL14" s="127"/>
      <c r="AM14" s="144">
        <v>0.0</v>
      </c>
      <c r="AN14" s="360"/>
      <c r="AO14" s="359">
        <f t="shared" si="1"/>
        <v>351130515</v>
      </c>
      <c r="AP14" s="127"/>
      <c r="AQ14" s="144">
        <f t="shared" si="2"/>
        <v>0</v>
      </c>
      <c r="AR14" s="127"/>
      <c r="AS14" s="144">
        <f t="shared" si="3"/>
        <v>0</v>
      </c>
      <c r="AT14" s="127"/>
      <c r="AU14" s="144">
        <f t="shared" si="4"/>
        <v>0</v>
      </c>
      <c r="AV14" s="360"/>
      <c r="AW14" s="359">
        <f t="shared" si="5"/>
        <v>0</v>
      </c>
      <c r="AX14" s="127"/>
      <c r="AY14" s="144">
        <f t="shared" si="6"/>
        <v>0</v>
      </c>
      <c r="AZ14" s="127"/>
      <c r="BA14" s="144">
        <f t="shared" si="7"/>
        <v>0</v>
      </c>
      <c r="BB14" s="127"/>
      <c r="BC14" s="144">
        <f t="shared" si="8"/>
        <v>0</v>
      </c>
      <c r="BD14" s="360"/>
      <c r="BE14" s="359">
        <f t="shared" si="9"/>
        <v>0</v>
      </c>
      <c r="BF14" s="127"/>
      <c r="BG14" s="421">
        <v>6.68754405E8</v>
      </c>
      <c r="BH14" s="173"/>
      <c r="BI14" s="226"/>
      <c r="BJ14" s="173"/>
      <c r="BK14" s="173"/>
      <c r="BL14" s="173"/>
      <c r="BM14" s="173"/>
    </row>
    <row r="15" ht="38.25" customHeight="1">
      <c r="A15" s="120"/>
      <c r="B15" s="120"/>
      <c r="C15" s="120"/>
      <c r="D15" s="120"/>
      <c r="E15" s="120"/>
      <c r="F15" s="120"/>
      <c r="G15" s="120"/>
      <c r="H15" s="217">
        <v>1.0</v>
      </c>
      <c r="I15" s="217">
        <v>5.0</v>
      </c>
      <c r="J15" s="411">
        <v>99.0</v>
      </c>
      <c r="K15" s="246">
        <v>0.0</v>
      </c>
      <c r="L15" s="217">
        <v>1.0</v>
      </c>
      <c r="M15" s="126"/>
      <c r="N15" s="126"/>
      <c r="O15" s="127">
        <v>145.0</v>
      </c>
      <c r="P15" s="219" t="s">
        <v>90</v>
      </c>
      <c r="Q15" s="127" t="s">
        <v>155</v>
      </c>
      <c r="R15" s="129" t="s">
        <v>156</v>
      </c>
      <c r="S15" s="132">
        <v>52140.0</v>
      </c>
      <c r="T15" s="196" t="s">
        <v>157</v>
      </c>
      <c r="U15" s="127">
        <v>11.0</v>
      </c>
      <c r="V15" s="183" t="s">
        <v>84</v>
      </c>
      <c r="W15" s="129" t="s">
        <v>85</v>
      </c>
      <c r="X15" s="420">
        <v>704.0</v>
      </c>
      <c r="Y15" s="127" t="s">
        <v>87</v>
      </c>
      <c r="Z15" s="127"/>
      <c r="AA15" s="144">
        <v>0.0</v>
      </c>
      <c r="AB15" s="127"/>
      <c r="AC15" s="144">
        <v>0.0</v>
      </c>
      <c r="AD15" s="127"/>
      <c r="AE15" s="144">
        <v>0.0</v>
      </c>
      <c r="AF15" s="360"/>
      <c r="AG15" s="359">
        <f t="shared" si="12"/>
        <v>0</v>
      </c>
      <c r="AH15" s="127"/>
      <c r="AI15" s="144">
        <v>0.0</v>
      </c>
      <c r="AJ15" s="127"/>
      <c r="AK15" s="144">
        <v>9.1261904E7</v>
      </c>
      <c r="AL15" s="127"/>
      <c r="AM15" s="144">
        <v>0.0</v>
      </c>
      <c r="AN15" s="360"/>
      <c r="AO15" s="359">
        <f t="shared" si="1"/>
        <v>91261904</v>
      </c>
      <c r="AP15" s="127"/>
      <c r="AQ15" s="144">
        <f t="shared" si="2"/>
        <v>0</v>
      </c>
      <c r="AR15" s="127"/>
      <c r="AS15" s="144">
        <f t="shared" si="3"/>
        <v>0</v>
      </c>
      <c r="AT15" s="127"/>
      <c r="AU15" s="144">
        <f t="shared" si="4"/>
        <v>0</v>
      </c>
      <c r="AV15" s="360"/>
      <c r="AW15" s="359">
        <f t="shared" si="5"/>
        <v>0</v>
      </c>
      <c r="AX15" s="127"/>
      <c r="AY15" s="144">
        <f t="shared" si="6"/>
        <v>0</v>
      </c>
      <c r="AZ15" s="127"/>
      <c r="BA15" s="144">
        <f t="shared" si="7"/>
        <v>0</v>
      </c>
      <c r="BB15" s="127"/>
      <c r="BC15" s="144">
        <f t="shared" si="8"/>
        <v>0</v>
      </c>
      <c r="BD15" s="360"/>
      <c r="BE15" s="359">
        <f t="shared" si="9"/>
        <v>0</v>
      </c>
      <c r="BF15" s="127"/>
      <c r="BG15" s="421">
        <v>9.1261904E7</v>
      </c>
      <c r="BH15" s="173"/>
      <c r="BI15" s="226"/>
      <c r="BJ15" s="173"/>
      <c r="BK15" s="173"/>
      <c r="BL15" s="173"/>
      <c r="BM15" s="173"/>
    </row>
    <row r="16" ht="38.25" customHeight="1">
      <c r="A16" s="120"/>
      <c r="B16" s="120"/>
      <c r="C16" s="120"/>
      <c r="D16" s="120"/>
      <c r="E16" s="120"/>
      <c r="F16" s="120"/>
      <c r="G16" s="120"/>
      <c r="H16" s="217">
        <v>1.0</v>
      </c>
      <c r="I16" s="217">
        <v>5.0</v>
      </c>
      <c r="J16" s="411">
        <v>99.0</v>
      </c>
      <c r="K16" s="246">
        <v>0.0</v>
      </c>
      <c r="L16" s="217">
        <v>1.0</v>
      </c>
      <c r="M16" s="126"/>
      <c r="N16" s="126"/>
      <c r="O16" s="127">
        <v>145.0</v>
      </c>
      <c r="P16" s="219" t="s">
        <v>90</v>
      </c>
      <c r="Q16" s="127" t="s">
        <v>155</v>
      </c>
      <c r="R16" s="129" t="s">
        <v>156</v>
      </c>
      <c r="S16" s="132">
        <v>55140.0</v>
      </c>
      <c r="T16" s="196" t="s">
        <v>157</v>
      </c>
      <c r="U16" s="127">
        <v>11.0</v>
      </c>
      <c r="V16" s="183" t="s">
        <v>84</v>
      </c>
      <c r="W16" s="129" t="s">
        <v>85</v>
      </c>
      <c r="X16" s="420">
        <v>701.0</v>
      </c>
      <c r="Y16" s="127" t="s">
        <v>87</v>
      </c>
      <c r="Z16" s="127"/>
      <c r="AA16" s="144">
        <v>0.0</v>
      </c>
      <c r="AB16" s="127"/>
      <c r="AC16" s="144">
        <v>2.8E7</v>
      </c>
      <c r="AD16" s="127"/>
      <c r="AE16" s="144">
        <v>2.9240212E7</v>
      </c>
      <c r="AF16" s="360"/>
      <c r="AG16" s="359">
        <f t="shared" si="12"/>
        <v>57240212</v>
      </c>
      <c r="AH16" s="127"/>
      <c r="AI16" s="144">
        <v>0.0</v>
      </c>
      <c r="AJ16" s="127"/>
      <c r="AK16" s="144">
        <v>5.7240212E7</v>
      </c>
      <c r="AL16" s="127"/>
      <c r="AM16" s="144">
        <v>0.0</v>
      </c>
      <c r="AN16" s="360"/>
      <c r="AO16" s="359">
        <f t="shared" si="1"/>
        <v>57240212</v>
      </c>
      <c r="AP16" s="127"/>
      <c r="AQ16" s="144">
        <f t="shared" si="2"/>
        <v>0</v>
      </c>
      <c r="AR16" s="127"/>
      <c r="AS16" s="144">
        <f t="shared" si="3"/>
        <v>0</v>
      </c>
      <c r="AT16" s="127"/>
      <c r="AU16" s="144">
        <f t="shared" si="4"/>
        <v>0</v>
      </c>
      <c r="AV16" s="360"/>
      <c r="AW16" s="359">
        <f t="shared" si="5"/>
        <v>0</v>
      </c>
      <c r="AX16" s="127"/>
      <c r="AY16" s="144">
        <f t="shared" si="6"/>
        <v>0</v>
      </c>
      <c r="AZ16" s="127"/>
      <c r="BA16" s="144">
        <f t="shared" si="7"/>
        <v>0</v>
      </c>
      <c r="BB16" s="127"/>
      <c r="BC16" s="144">
        <f t="shared" si="8"/>
        <v>0</v>
      </c>
      <c r="BD16" s="360"/>
      <c r="BE16" s="359">
        <f t="shared" si="9"/>
        <v>0</v>
      </c>
      <c r="BF16" s="127"/>
      <c r="BG16" s="421">
        <v>1.0E8</v>
      </c>
      <c r="BH16" s="173"/>
      <c r="BI16" s="226"/>
      <c r="BJ16" s="173"/>
      <c r="BK16" s="173"/>
      <c r="BL16" s="173"/>
      <c r="BM16" s="173"/>
    </row>
    <row r="17" ht="14.25" customHeight="1">
      <c r="Q17" s="277"/>
    </row>
    <row r="18" ht="14.25" customHeight="1">
      <c r="Q18" s="277"/>
    </row>
    <row r="19" ht="14.25" customHeight="1">
      <c r="Q19" s="277"/>
    </row>
    <row r="20" ht="14.25" customHeight="1">
      <c r="Q20" s="277"/>
    </row>
    <row r="21" ht="15.75" customHeight="1">
      <c r="Q21" s="277"/>
    </row>
    <row r="22" ht="15.75" customHeight="1">
      <c r="Q22" s="277"/>
    </row>
    <row r="23" ht="15.75" customHeight="1">
      <c r="Q23" s="277"/>
    </row>
    <row r="24" ht="15.75" customHeight="1">
      <c r="Q24" s="277"/>
    </row>
    <row r="25" ht="15.75" customHeight="1">
      <c r="Q25" s="277"/>
    </row>
    <row r="26" ht="15.75" customHeight="1">
      <c r="Q26" s="277"/>
    </row>
    <row r="27" ht="15.75" customHeight="1">
      <c r="Q27" s="277"/>
    </row>
    <row r="28" ht="15.75" customHeight="1">
      <c r="Q28" s="277"/>
    </row>
    <row r="29" ht="15.75" customHeight="1">
      <c r="Q29" s="277"/>
    </row>
    <row r="30" ht="15.75" customHeight="1">
      <c r="Q30" s="277"/>
    </row>
    <row r="31" ht="15.75" customHeight="1">
      <c r="Q31" s="277"/>
    </row>
    <row r="32" ht="15.75" customHeight="1">
      <c r="Q32" s="277"/>
    </row>
    <row r="33" ht="15.75" customHeight="1">
      <c r="Q33" s="277"/>
    </row>
    <row r="34" ht="15.75" customHeight="1">
      <c r="Q34" s="277"/>
    </row>
    <row r="35" ht="15.75" customHeight="1">
      <c r="Q35" s="277"/>
    </row>
    <row r="36" ht="15.75" customHeight="1">
      <c r="Q36" s="277"/>
    </row>
    <row r="37" ht="15.75" customHeight="1">
      <c r="Q37" s="277"/>
    </row>
    <row r="38" ht="15.75" customHeight="1">
      <c r="Q38" s="277"/>
    </row>
    <row r="39" ht="15.75" customHeight="1">
      <c r="Q39" s="277"/>
    </row>
    <row r="40" ht="15.75" customHeight="1">
      <c r="Q40" s="277"/>
    </row>
    <row r="41" ht="15.75" customHeight="1">
      <c r="Q41" s="277"/>
    </row>
    <row r="42" ht="15.75" customHeight="1">
      <c r="Q42" s="277"/>
    </row>
    <row r="43" ht="15.75" customHeight="1">
      <c r="Q43" s="277"/>
    </row>
    <row r="44" ht="15.75" customHeight="1">
      <c r="Q44" s="277"/>
    </row>
    <row r="45" ht="15.75" customHeight="1">
      <c r="Q45" s="277"/>
    </row>
    <row r="46" ht="15.75" customHeight="1">
      <c r="Q46" s="277"/>
    </row>
    <row r="47" ht="15.75" customHeight="1">
      <c r="Q47" s="277"/>
    </row>
    <row r="48" ht="15.75" customHeight="1">
      <c r="Q48" s="277"/>
    </row>
    <row r="49" ht="15.75" customHeight="1">
      <c r="Q49" s="277"/>
    </row>
    <row r="50" ht="15.75" customHeight="1">
      <c r="Q50" s="277"/>
    </row>
    <row r="51" ht="15.75" customHeight="1">
      <c r="Q51" s="277"/>
    </row>
    <row r="52" ht="15.75" customHeight="1">
      <c r="Q52" s="277"/>
    </row>
    <row r="53" ht="15.75" customHeight="1">
      <c r="Q53" s="277"/>
    </row>
    <row r="54" ht="15.75" customHeight="1">
      <c r="Q54" s="277"/>
    </row>
    <row r="55" ht="15.75" customHeight="1">
      <c r="Q55" s="277"/>
    </row>
    <row r="56" ht="15.75" customHeight="1">
      <c r="Q56" s="277"/>
    </row>
    <row r="57" ht="15.75" customHeight="1">
      <c r="Q57" s="277"/>
    </row>
    <row r="58" ht="15.75" customHeight="1">
      <c r="Q58" s="277"/>
    </row>
    <row r="59" ht="15.75" customHeight="1">
      <c r="Q59" s="277"/>
    </row>
    <row r="60" ht="15.75" customHeight="1">
      <c r="Q60" s="277"/>
    </row>
    <row r="61" ht="15.75" customHeight="1">
      <c r="Q61" s="277"/>
    </row>
    <row r="62" ht="15.75" customHeight="1">
      <c r="Q62" s="277"/>
    </row>
    <row r="63" ht="15.75" customHeight="1">
      <c r="Q63" s="277"/>
    </row>
    <row r="64" ht="15.75" customHeight="1">
      <c r="Q64" s="277"/>
    </row>
    <row r="65" ht="15.75" customHeight="1">
      <c r="Q65" s="277"/>
    </row>
    <row r="66" ht="15.75" customHeight="1">
      <c r="Q66" s="277"/>
    </row>
    <row r="67" ht="15.75" customHeight="1">
      <c r="Q67" s="277"/>
    </row>
    <row r="68" ht="15.75" customHeight="1">
      <c r="Q68" s="277"/>
    </row>
    <row r="69" ht="15.75" customHeight="1">
      <c r="Q69" s="277"/>
    </row>
    <row r="70" ht="15.75" customHeight="1">
      <c r="Q70" s="277"/>
    </row>
    <row r="71" ht="15.75" customHeight="1">
      <c r="Q71" s="277"/>
    </row>
    <row r="72" ht="15.75" customHeight="1">
      <c r="Q72" s="277"/>
    </row>
    <row r="73" ht="15.75" customHeight="1">
      <c r="Q73" s="277"/>
    </row>
    <row r="74" ht="15.75" customHeight="1">
      <c r="Q74" s="277"/>
    </row>
    <row r="75" ht="15.75" customHeight="1">
      <c r="Q75" s="277"/>
    </row>
    <row r="76" ht="15.75" customHeight="1">
      <c r="Q76" s="277"/>
    </row>
    <row r="77" ht="15.75" customHeight="1">
      <c r="Q77" s="277"/>
    </row>
    <row r="78" ht="15.75" customHeight="1">
      <c r="Q78" s="277"/>
    </row>
    <row r="79" ht="15.75" customHeight="1">
      <c r="Q79" s="277"/>
    </row>
    <row r="80" ht="15.75" customHeight="1">
      <c r="Q80" s="277"/>
    </row>
    <row r="81" ht="15.75" customHeight="1">
      <c r="Q81" s="277"/>
    </row>
    <row r="82" ht="15.75" customHeight="1">
      <c r="Q82" s="277"/>
    </row>
    <row r="83" ht="15.75" customHeight="1">
      <c r="Q83" s="277"/>
    </row>
    <row r="84" ht="15.75" customHeight="1">
      <c r="Q84" s="277"/>
    </row>
    <row r="85" ht="15.75" customHeight="1">
      <c r="Q85" s="277"/>
    </row>
    <row r="86" ht="15.75" customHeight="1">
      <c r="Q86" s="277"/>
    </row>
    <row r="87" ht="15.75" customHeight="1">
      <c r="Q87" s="277"/>
    </row>
    <row r="88" ht="15.75" customHeight="1">
      <c r="Q88" s="277"/>
    </row>
    <row r="89" ht="15.75" customHeight="1">
      <c r="Q89" s="277"/>
    </row>
    <row r="90" ht="15.75" customHeight="1">
      <c r="Q90" s="277"/>
    </row>
    <row r="91" ht="15.75" customHeight="1">
      <c r="Q91" s="277"/>
    </row>
    <row r="92" ht="15.75" customHeight="1">
      <c r="Q92" s="277"/>
    </row>
    <row r="93" ht="15.75" customHeight="1">
      <c r="Q93" s="277"/>
    </row>
    <row r="94" ht="15.75" customHeight="1">
      <c r="Q94" s="277"/>
    </row>
    <row r="95" ht="15.75" customHeight="1">
      <c r="Q95" s="277"/>
    </row>
    <row r="96" ht="15.75" customHeight="1">
      <c r="Q96" s="277"/>
    </row>
    <row r="97" ht="15.75" customHeight="1">
      <c r="Q97" s="277"/>
    </row>
    <row r="98" ht="15.75" customHeight="1">
      <c r="Q98" s="277"/>
    </row>
    <row r="99" ht="15.75" customHeight="1">
      <c r="Q99" s="277"/>
    </row>
    <row r="100" ht="15.75" customHeight="1">
      <c r="Q100" s="277"/>
    </row>
    <row r="101" ht="15.75" customHeight="1">
      <c r="Q101" s="277"/>
    </row>
    <row r="102" ht="15.75" customHeight="1">
      <c r="Q102" s="277"/>
    </row>
    <row r="103" ht="15.75" customHeight="1">
      <c r="Q103" s="277"/>
    </row>
    <row r="104" ht="15.75" customHeight="1">
      <c r="Q104" s="277"/>
    </row>
    <row r="105" ht="15.75" customHeight="1">
      <c r="Q105" s="277"/>
    </row>
    <row r="106" ht="15.75" customHeight="1">
      <c r="Q106" s="277"/>
    </row>
    <row r="107" ht="15.75" customHeight="1">
      <c r="Q107" s="277"/>
    </row>
    <row r="108" ht="15.75" customHeight="1">
      <c r="Q108" s="277"/>
    </row>
    <row r="109" ht="15.75" customHeight="1">
      <c r="Q109" s="277"/>
    </row>
    <row r="110" ht="15.75" customHeight="1">
      <c r="Q110" s="277"/>
    </row>
    <row r="111" ht="15.75" customHeight="1">
      <c r="Q111" s="277"/>
    </row>
    <row r="112" ht="15.75" customHeight="1">
      <c r="Q112" s="277"/>
    </row>
    <row r="113" ht="15.75" customHeight="1">
      <c r="Q113" s="277"/>
    </row>
    <row r="114" ht="15.75" customHeight="1">
      <c r="Q114" s="277"/>
    </row>
    <row r="115" ht="15.75" customHeight="1">
      <c r="Q115" s="277"/>
    </row>
    <row r="116" ht="15.75" customHeight="1">
      <c r="Q116" s="277"/>
    </row>
    <row r="117" ht="15.75" customHeight="1">
      <c r="Q117" s="277"/>
    </row>
    <row r="118" ht="15.75" customHeight="1">
      <c r="Q118" s="277"/>
    </row>
    <row r="119" ht="15.75" customHeight="1">
      <c r="Q119" s="277"/>
    </row>
    <row r="120" ht="15.75" customHeight="1">
      <c r="Q120" s="277"/>
    </row>
    <row r="121" ht="15.75" customHeight="1">
      <c r="Q121" s="277"/>
    </row>
    <row r="122" ht="15.75" customHeight="1">
      <c r="Q122" s="277"/>
    </row>
    <row r="123" ht="15.75" customHeight="1">
      <c r="Q123" s="277"/>
    </row>
    <row r="124" ht="15.75" customHeight="1">
      <c r="Q124" s="277"/>
    </row>
    <row r="125" ht="15.75" customHeight="1">
      <c r="Q125" s="277"/>
    </row>
    <row r="126" ht="15.75" customHeight="1">
      <c r="Q126" s="277"/>
    </row>
    <row r="127" ht="15.75" customHeight="1">
      <c r="Q127" s="277"/>
    </row>
    <row r="128" ht="15.75" customHeight="1">
      <c r="Q128" s="277"/>
    </row>
    <row r="129" ht="15.75" customHeight="1">
      <c r="Q129" s="277"/>
    </row>
    <row r="130" ht="15.75" customHeight="1">
      <c r="Q130" s="277"/>
    </row>
    <row r="131" ht="15.75" customHeight="1">
      <c r="Q131" s="277"/>
    </row>
    <row r="132" ht="15.75" customHeight="1">
      <c r="Q132" s="277"/>
    </row>
    <row r="133" ht="15.75" customHeight="1">
      <c r="Q133" s="277"/>
    </row>
    <row r="134" ht="15.75" customHeight="1">
      <c r="Q134" s="277"/>
    </row>
    <row r="135" ht="15.75" customHeight="1">
      <c r="Q135" s="277"/>
    </row>
    <row r="136" ht="15.75" customHeight="1">
      <c r="Q136" s="277"/>
    </row>
    <row r="137" ht="15.75" customHeight="1">
      <c r="Q137" s="277"/>
    </row>
    <row r="138" ht="15.75" customHeight="1">
      <c r="Q138" s="277"/>
    </row>
    <row r="139" ht="15.75" customHeight="1">
      <c r="Q139" s="277"/>
    </row>
    <row r="140" ht="15.75" customHeight="1">
      <c r="Q140" s="277"/>
    </row>
    <row r="141" ht="15.75" customHeight="1">
      <c r="Q141" s="277"/>
    </row>
    <row r="142" ht="15.75" customHeight="1">
      <c r="Q142" s="277"/>
    </row>
    <row r="143" ht="15.75" customHeight="1">
      <c r="Q143" s="277"/>
    </row>
    <row r="144" ht="15.75" customHeight="1">
      <c r="Q144" s="277"/>
    </row>
    <row r="145" ht="15.75" customHeight="1">
      <c r="Q145" s="277"/>
    </row>
    <row r="146" ht="15.75" customHeight="1">
      <c r="Q146" s="277"/>
    </row>
    <row r="147" ht="15.75" customHeight="1">
      <c r="Q147" s="277"/>
    </row>
    <row r="148" ht="15.75" customHeight="1">
      <c r="Q148" s="277"/>
    </row>
    <row r="149" ht="15.75" customHeight="1">
      <c r="Q149" s="277"/>
    </row>
    <row r="150" ht="15.75" customHeight="1">
      <c r="Q150" s="277"/>
    </row>
    <row r="151" ht="15.75" customHeight="1">
      <c r="Q151" s="277"/>
    </row>
    <row r="152" ht="15.75" customHeight="1">
      <c r="Q152" s="277"/>
    </row>
    <row r="153" ht="15.75" customHeight="1">
      <c r="Q153" s="277"/>
    </row>
    <row r="154" ht="15.75" customHeight="1">
      <c r="Q154" s="277"/>
    </row>
    <row r="155" ht="15.75" customHeight="1">
      <c r="Q155" s="277"/>
    </row>
    <row r="156" ht="15.75" customHeight="1">
      <c r="Q156" s="277"/>
    </row>
    <row r="157" ht="15.75" customHeight="1">
      <c r="Q157" s="277"/>
    </row>
    <row r="158" ht="15.75" customHeight="1">
      <c r="Q158" s="277"/>
    </row>
    <row r="159" ht="15.75" customHeight="1">
      <c r="Q159" s="277"/>
    </row>
    <row r="160" ht="15.75" customHeight="1">
      <c r="Q160" s="277"/>
    </row>
    <row r="161" ht="15.75" customHeight="1">
      <c r="Q161" s="277"/>
    </row>
    <row r="162" ht="15.75" customHeight="1">
      <c r="Q162" s="277"/>
    </row>
    <row r="163" ht="15.75" customHeight="1">
      <c r="Q163" s="277"/>
    </row>
    <row r="164" ht="15.75" customHeight="1">
      <c r="Q164" s="277"/>
    </row>
    <row r="165" ht="15.75" customHeight="1">
      <c r="Q165" s="277"/>
    </row>
    <row r="166" ht="15.75" customHeight="1">
      <c r="Q166" s="277"/>
    </row>
    <row r="167" ht="15.75" customHeight="1">
      <c r="Q167" s="277"/>
    </row>
    <row r="168" ht="15.75" customHeight="1">
      <c r="Q168" s="277"/>
    </row>
    <row r="169" ht="15.75" customHeight="1">
      <c r="Q169" s="277"/>
    </row>
    <row r="170" ht="15.75" customHeight="1">
      <c r="Q170" s="277"/>
    </row>
    <row r="171" ht="15.75" customHeight="1">
      <c r="Q171" s="277"/>
    </row>
    <row r="172" ht="15.75" customHeight="1">
      <c r="Q172" s="277"/>
    </row>
    <row r="173" ht="15.75" customHeight="1">
      <c r="Q173" s="277"/>
    </row>
    <row r="174" ht="15.75" customHeight="1">
      <c r="Q174" s="277"/>
    </row>
    <row r="175" ht="15.75" customHeight="1">
      <c r="Q175" s="277"/>
    </row>
    <row r="176" ht="15.75" customHeight="1">
      <c r="Q176" s="277"/>
    </row>
    <row r="177" ht="15.75" customHeight="1">
      <c r="Q177" s="277"/>
    </row>
    <row r="178" ht="15.75" customHeight="1">
      <c r="Q178" s="277"/>
    </row>
    <row r="179" ht="15.75" customHeight="1">
      <c r="Q179" s="277"/>
    </row>
    <row r="180" ht="15.75" customHeight="1">
      <c r="Q180" s="277"/>
    </row>
    <row r="181" ht="15.75" customHeight="1">
      <c r="Q181" s="277"/>
    </row>
    <row r="182" ht="15.75" customHeight="1">
      <c r="Q182" s="277"/>
    </row>
    <row r="183" ht="15.75" customHeight="1">
      <c r="Q183" s="277"/>
    </row>
    <row r="184" ht="15.75" customHeight="1">
      <c r="Q184" s="277"/>
    </row>
    <row r="185" ht="15.75" customHeight="1">
      <c r="Q185" s="277"/>
    </row>
    <row r="186" ht="15.75" customHeight="1">
      <c r="Q186" s="277"/>
    </row>
    <row r="187" ht="15.75" customHeight="1">
      <c r="Q187" s="277"/>
    </row>
    <row r="188" ht="15.75" customHeight="1">
      <c r="Q188" s="277"/>
    </row>
    <row r="189" ht="15.75" customHeight="1">
      <c r="Q189" s="277"/>
    </row>
    <row r="190" ht="15.75" customHeight="1">
      <c r="Q190" s="277"/>
    </row>
    <row r="191" ht="15.75" customHeight="1">
      <c r="Q191" s="277"/>
    </row>
    <row r="192" ht="15.75" customHeight="1">
      <c r="Q192" s="277"/>
    </row>
    <row r="193" ht="15.75" customHeight="1">
      <c r="Q193" s="277"/>
    </row>
    <row r="194" ht="15.75" customHeight="1">
      <c r="Q194" s="277"/>
    </row>
    <row r="195" ht="15.75" customHeight="1">
      <c r="Q195" s="277"/>
    </row>
    <row r="196" ht="15.75" customHeight="1">
      <c r="Q196" s="277"/>
    </row>
    <row r="197" ht="15.75" customHeight="1">
      <c r="Q197" s="277"/>
    </row>
    <row r="198" ht="15.75" customHeight="1">
      <c r="Q198" s="277"/>
    </row>
    <row r="199" ht="15.75" customHeight="1">
      <c r="Q199" s="277"/>
    </row>
    <row r="200" ht="15.75" customHeight="1">
      <c r="Q200" s="277"/>
    </row>
    <row r="201" ht="15.75" customHeight="1">
      <c r="Q201" s="277"/>
    </row>
    <row r="202" ht="15.75" customHeight="1">
      <c r="Q202" s="277"/>
    </row>
    <row r="203" ht="15.75" customHeight="1">
      <c r="Q203" s="277"/>
    </row>
    <row r="204" ht="15.75" customHeight="1">
      <c r="Q204" s="277"/>
    </row>
    <row r="205" ht="15.75" customHeight="1">
      <c r="Q205" s="277"/>
    </row>
    <row r="206" ht="15.75" customHeight="1">
      <c r="Q206" s="277"/>
    </row>
    <row r="207" ht="15.75" customHeight="1">
      <c r="Q207" s="277"/>
    </row>
    <row r="208" ht="15.75" customHeight="1">
      <c r="Q208" s="277"/>
    </row>
    <row r="209" ht="15.75" customHeight="1">
      <c r="Q209" s="277"/>
    </row>
    <row r="210" ht="15.75" customHeight="1">
      <c r="Q210" s="277"/>
    </row>
    <row r="211" ht="15.75" customHeight="1">
      <c r="Q211" s="277"/>
    </row>
    <row r="212" ht="15.75" customHeight="1">
      <c r="Q212" s="277"/>
    </row>
    <row r="213" ht="15.75" customHeight="1">
      <c r="Q213" s="277"/>
    </row>
    <row r="214" ht="15.75" customHeight="1">
      <c r="Q214" s="277"/>
    </row>
    <row r="215" ht="15.75" customHeight="1">
      <c r="Q215" s="277"/>
    </row>
    <row r="216" ht="15.75" customHeight="1">
      <c r="Q216" s="277"/>
    </row>
    <row r="217" ht="15.75" customHeight="1">
      <c r="Q217" s="277"/>
    </row>
    <row r="218" ht="15.75" customHeight="1">
      <c r="Q218" s="277"/>
    </row>
    <row r="219" ht="15.75" customHeight="1">
      <c r="Q219" s="277"/>
    </row>
    <row r="220" ht="15.75" customHeight="1">
      <c r="Q220" s="27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5">
    <mergeCell ref="H8:H9"/>
    <mergeCell ref="I8:I9"/>
    <mergeCell ref="A8:A9"/>
    <mergeCell ref="B8:B9"/>
    <mergeCell ref="C8:C9"/>
    <mergeCell ref="D8:D9"/>
    <mergeCell ref="E8:E9"/>
    <mergeCell ref="F8:F9"/>
    <mergeCell ref="G8:G9"/>
    <mergeCell ref="D5:W5"/>
    <mergeCell ref="M6:BG6"/>
    <mergeCell ref="BH6:BM7"/>
    <mergeCell ref="A1:B5"/>
    <mergeCell ref="D1:W1"/>
    <mergeCell ref="D2:W2"/>
    <mergeCell ref="D3:W3"/>
    <mergeCell ref="D4:W4"/>
    <mergeCell ref="A6:G7"/>
    <mergeCell ref="H6:L7"/>
    <mergeCell ref="T7:T9"/>
    <mergeCell ref="U7:U9"/>
    <mergeCell ref="V7:V9"/>
    <mergeCell ref="W7:W9"/>
    <mergeCell ref="X7:X9"/>
    <mergeCell ref="Y7:Y9"/>
    <mergeCell ref="Z7:AA8"/>
    <mergeCell ref="AB7:AC8"/>
    <mergeCell ref="AD7:AE8"/>
    <mergeCell ref="AF7:AG8"/>
    <mergeCell ref="AH7:AI8"/>
    <mergeCell ref="AJ7:AK8"/>
    <mergeCell ref="AL7:AM8"/>
    <mergeCell ref="AN7:AO8"/>
    <mergeCell ref="BD7:BE8"/>
    <mergeCell ref="BF7:BG8"/>
    <mergeCell ref="BH8:BI8"/>
    <mergeCell ref="BJ8:BK8"/>
    <mergeCell ref="BL8:BM8"/>
    <mergeCell ref="AP7:AQ8"/>
    <mergeCell ref="AR7:AS8"/>
    <mergeCell ref="AT7:AU8"/>
    <mergeCell ref="AV7:AW8"/>
    <mergeCell ref="AX7:AY8"/>
    <mergeCell ref="AZ7:BA8"/>
    <mergeCell ref="BB7:BC8"/>
    <mergeCell ref="J8:J9"/>
    <mergeCell ref="K8:K9"/>
    <mergeCell ref="L8:L9"/>
    <mergeCell ref="M7:M9"/>
    <mergeCell ref="N7:N9"/>
    <mergeCell ref="O7:O9"/>
    <mergeCell ref="P7:P9"/>
    <mergeCell ref="Q7:Q9"/>
    <mergeCell ref="R7:R9"/>
    <mergeCell ref="S7:S9"/>
  </mergeCells>
  <printOptions/>
  <pageMargins bottom="0.75" footer="0.0" header="0.0" left="0.7" right="0.7" top="0.75"/>
  <pageSetup orientation="landscape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8.57"/>
    <col customWidth="1" min="2" max="2" width="24.57"/>
    <col customWidth="1" min="3" max="3" width="16.71"/>
    <col customWidth="1" min="4" max="4" width="13.43"/>
    <col customWidth="1" min="5" max="5" width="27.29"/>
    <col customWidth="1" min="6" max="6" width="21.0"/>
    <col customWidth="1" min="7" max="7" width="46.71"/>
    <col customWidth="1" min="8" max="9" width="10.0"/>
    <col customWidth="1" min="10" max="10" width="14.57"/>
    <col customWidth="1" min="11" max="13" width="10.0"/>
    <col customWidth="1" min="14" max="14" width="52.29"/>
    <col customWidth="1" min="15" max="19" width="10.0"/>
    <col customWidth="1" min="20" max="20" width="32.0"/>
    <col customWidth="1" min="21" max="22" width="10.0"/>
    <col customWidth="1" min="23" max="23" width="14.86"/>
    <col customWidth="1" min="24" max="26" width="10.0"/>
    <col customWidth="1" min="27" max="27" width="21.43"/>
    <col customWidth="1" min="28" max="28" width="10.0"/>
    <col customWidth="1" min="29" max="29" width="21.43"/>
    <col customWidth="1" min="30" max="30" width="10.0"/>
    <col customWidth="1" min="31" max="31" width="21.43"/>
    <col customWidth="1" min="32" max="32" width="10.0"/>
    <col customWidth="1" min="33" max="33" width="21.43"/>
    <col customWidth="1" min="34" max="34" width="10.0"/>
    <col customWidth="1" min="35" max="35" width="21.43"/>
    <col customWidth="1" min="36" max="36" width="10.0"/>
    <col customWidth="1" min="37" max="37" width="21.43"/>
    <col customWidth="1" min="38" max="38" width="10.0"/>
    <col customWidth="1" min="39" max="39" width="21.43"/>
    <col customWidth="1" min="40" max="40" width="10.0"/>
    <col customWidth="1" min="41" max="41" width="21.43"/>
    <col customWidth="1" min="42" max="42" width="10.0"/>
    <col customWidth="1" min="43" max="43" width="21.43"/>
    <col customWidth="1" min="44" max="44" width="10.0"/>
    <col customWidth="1" min="45" max="45" width="21.43"/>
    <col customWidth="1" min="46" max="46" width="10.0"/>
    <col customWidth="1" min="47" max="47" width="21.43"/>
    <col customWidth="1" min="48" max="48" width="10.0"/>
    <col customWidth="1" min="49" max="49" width="25.43"/>
    <col customWidth="1" min="50" max="50" width="10.0"/>
    <col customWidth="1" min="51" max="51" width="21.43"/>
    <col customWidth="1" min="52" max="52" width="10.0"/>
    <col customWidth="1" min="53" max="53" width="21.43"/>
    <col customWidth="1" min="54" max="54" width="10.0"/>
    <col customWidth="1" min="55" max="55" width="21.43"/>
    <col customWidth="1" min="56" max="56" width="10.0"/>
    <col customWidth="1" min="57" max="57" width="22.0"/>
    <col customWidth="1" min="58" max="58" width="10.0"/>
    <col customWidth="1" min="59" max="59" width="26.43"/>
    <col customWidth="1" min="60" max="60" width="12.43"/>
    <col customWidth="1" min="61" max="61" width="15.71"/>
    <col customWidth="1" min="62" max="65" width="10.0"/>
  </cols>
  <sheetData>
    <row r="1" ht="15.75" customHeight="1">
      <c r="A1" s="43" t="s">
        <v>20</v>
      </c>
      <c r="B1" s="44"/>
      <c r="C1" s="49" t="s">
        <v>21</v>
      </c>
      <c r="D1" s="32" t="s">
        <v>22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4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2"/>
      <c r="BL1" s="2"/>
      <c r="BM1" s="2"/>
    </row>
    <row r="2" ht="31.5" customHeight="1">
      <c r="A2" s="51"/>
      <c r="B2" s="52"/>
      <c r="C2" s="49" t="s">
        <v>23</v>
      </c>
      <c r="D2" s="32" t="s">
        <v>24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4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2"/>
      <c r="BL2" s="2"/>
      <c r="BM2" s="2"/>
    </row>
    <row r="3" ht="15.75" customHeight="1">
      <c r="A3" s="51"/>
      <c r="B3" s="52"/>
      <c r="C3" s="53" t="s">
        <v>16</v>
      </c>
      <c r="D3" s="54" t="s">
        <v>25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4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7"/>
      <c r="AK3" s="57"/>
      <c r="AL3" s="55"/>
      <c r="AM3" s="55"/>
      <c r="AN3" s="55"/>
      <c r="AO3" s="55"/>
      <c r="AP3" s="55"/>
      <c r="AQ3" s="55"/>
      <c r="AR3" s="55"/>
      <c r="AS3" s="57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7"/>
      <c r="BH3" s="55"/>
      <c r="BI3" s="55"/>
      <c r="BJ3" s="55"/>
      <c r="BK3" s="2"/>
      <c r="BL3" s="2"/>
      <c r="BM3" s="2"/>
    </row>
    <row r="4" ht="15.75" customHeight="1">
      <c r="A4" s="51"/>
      <c r="B4" s="52"/>
      <c r="C4" s="53" t="s">
        <v>26</v>
      </c>
      <c r="D4" s="54" t="s">
        <v>27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55"/>
      <c r="Y4" s="55"/>
      <c r="Z4" s="55"/>
      <c r="AA4" s="57"/>
      <c r="AB4" s="55"/>
      <c r="AC4" s="55"/>
      <c r="AD4" s="55"/>
      <c r="AE4" s="55"/>
      <c r="AF4" s="55"/>
      <c r="AG4" s="57"/>
      <c r="AH4" s="57" t="str">
        <f>#REF!+#REF!+#REF!+#REF!</f>
        <v>#REF!</v>
      </c>
      <c r="AI4" s="55"/>
      <c r="AJ4" s="55"/>
      <c r="AK4" s="55"/>
      <c r="AL4" s="55"/>
      <c r="AM4" s="55"/>
      <c r="AN4" s="55"/>
      <c r="AO4" s="55"/>
      <c r="AP4" s="55"/>
      <c r="AQ4" s="57"/>
      <c r="AR4" s="57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7"/>
      <c r="BG4" s="55"/>
      <c r="BH4" s="55"/>
      <c r="BI4" s="55"/>
      <c r="BJ4" s="55"/>
      <c r="BK4" s="2"/>
      <c r="BL4" s="2"/>
      <c r="BM4" s="2"/>
    </row>
    <row r="5" ht="15.75" customHeight="1">
      <c r="A5" s="47"/>
      <c r="B5" s="48"/>
      <c r="C5" s="53" t="s">
        <v>28</v>
      </c>
      <c r="D5" s="59" t="s">
        <v>29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4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2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2"/>
      <c r="BL5" s="2"/>
      <c r="BM5" s="2"/>
    </row>
    <row r="6" ht="69.0" customHeight="1">
      <c r="A6" s="63" t="s">
        <v>30</v>
      </c>
      <c r="B6" s="64"/>
      <c r="C6" s="64"/>
      <c r="D6" s="64"/>
      <c r="E6" s="64"/>
      <c r="F6" s="64"/>
      <c r="G6" s="44"/>
      <c r="H6" s="65" t="s">
        <v>31</v>
      </c>
      <c r="I6" s="64"/>
      <c r="J6" s="64"/>
      <c r="K6" s="64"/>
      <c r="L6" s="66"/>
      <c r="M6" s="405" t="s">
        <v>32</v>
      </c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  <c r="AA6" s="406"/>
      <c r="AB6" s="406"/>
      <c r="AC6" s="406"/>
      <c r="AD6" s="406"/>
      <c r="AE6" s="406"/>
      <c r="AF6" s="406"/>
      <c r="AG6" s="406"/>
      <c r="AH6" s="406"/>
      <c r="AI6" s="406"/>
      <c r="AJ6" s="406"/>
      <c r="AK6" s="406"/>
      <c r="AL6" s="406"/>
      <c r="AM6" s="406"/>
      <c r="AN6" s="406"/>
      <c r="AO6" s="406"/>
      <c r="AP6" s="406"/>
      <c r="AQ6" s="406"/>
      <c r="AR6" s="406"/>
      <c r="AS6" s="406"/>
      <c r="AT6" s="406"/>
      <c r="AU6" s="406"/>
      <c r="AV6" s="406"/>
      <c r="AW6" s="406"/>
      <c r="AX6" s="406"/>
      <c r="AY6" s="406"/>
      <c r="AZ6" s="406"/>
      <c r="BA6" s="406"/>
      <c r="BB6" s="406"/>
      <c r="BC6" s="406"/>
      <c r="BD6" s="406"/>
      <c r="BE6" s="406"/>
      <c r="BF6" s="406"/>
      <c r="BG6" s="407"/>
      <c r="BH6" s="295" t="s">
        <v>33</v>
      </c>
      <c r="BI6" s="64"/>
      <c r="BJ6" s="64"/>
      <c r="BK6" s="64"/>
      <c r="BL6" s="64"/>
      <c r="BM6" s="44"/>
    </row>
    <row r="7" ht="42.75" customHeight="1">
      <c r="A7" s="47"/>
      <c r="B7" s="71"/>
      <c r="C7" s="71"/>
      <c r="D7" s="71"/>
      <c r="E7" s="71"/>
      <c r="F7" s="71"/>
      <c r="G7" s="48"/>
      <c r="H7" s="72"/>
      <c r="I7" s="23"/>
      <c r="J7" s="23"/>
      <c r="K7" s="23"/>
      <c r="L7" s="24"/>
      <c r="M7" s="422" t="s">
        <v>34</v>
      </c>
      <c r="N7" s="423" t="s">
        <v>35</v>
      </c>
      <c r="O7" s="423" t="s">
        <v>36</v>
      </c>
      <c r="P7" s="423" t="s">
        <v>37</v>
      </c>
      <c r="Q7" s="424" t="s">
        <v>38</v>
      </c>
      <c r="R7" s="423" t="s">
        <v>39</v>
      </c>
      <c r="S7" s="425" t="s">
        <v>40</v>
      </c>
      <c r="T7" s="426" t="s">
        <v>41</v>
      </c>
      <c r="U7" s="425" t="s">
        <v>42</v>
      </c>
      <c r="V7" s="425" t="s">
        <v>43</v>
      </c>
      <c r="W7" s="425" t="s">
        <v>44</v>
      </c>
      <c r="X7" s="423" t="s">
        <v>45</v>
      </c>
      <c r="Y7" s="423" t="s">
        <v>46</v>
      </c>
      <c r="Z7" s="79" t="s">
        <v>47</v>
      </c>
      <c r="AA7" s="80"/>
      <c r="AB7" s="81" t="s">
        <v>48</v>
      </c>
      <c r="AC7" s="80"/>
      <c r="AD7" s="81" t="s">
        <v>49</v>
      </c>
      <c r="AE7" s="80"/>
      <c r="AF7" s="409" t="s">
        <v>50</v>
      </c>
      <c r="AG7" s="80"/>
      <c r="AH7" s="81" t="s">
        <v>51</v>
      </c>
      <c r="AI7" s="80"/>
      <c r="AJ7" s="81" t="s">
        <v>52</v>
      </c>
      <c r="AK7" s="80"/>
      <c r="AL7" s="81" t="s">
        <v>53</v>
      </c>
      <c r="AM7" s="80"/>
      <c r="AN7" s="409" t="s">
        <v>54</v>
      </c>
      <c r="AO7" s="80"/>
      <c r="AP7" s="81" t="s">
        <v>55</v>
      </c>
      <c r="AQ7" s="80"/>
      <c r="AR7" s="81" t="s">
        <v>56</v>
      </c>
      <c r="AS7" s="80"/>
      <c r="AT7" s="81" t="s">
        <v>57</v>
      </c>
      <c r="AU7" s="80"/>
      <c r="AV7" s="409" t="s">
        <v>58</v>
      </c>
      <c r="AW7" s="80"/>
      <c r="AX7" s="81" t="s">
        <v>59</v>
      </c>
      <c r="AY7" s="80"/>
      <c r="AZ7" s="81" t="s">
        <v>60</v>
      </c>
      <c r="BA7" s="80"/>
      <c r="BB7" s="81" t="s">
        <v>61</v>
      </c>
      <c r="BC7" s="80"/>
      <c r="BD7" s="409" t="s">
        <v>62</v>
      </c>
      <c r="BE7" s="80"/>
      <c r="BF7" s="83" t="s">
        <v>63</v>
      </c>
      <c r="BG7" s="44"/>
      <c r="BH7" s="88"/>
      <c r="BI7" s="71"/>
      <c r="BJ7" s="71"/>
      <c r="BK7" s="71"/>
      <c r="BL7" s="71"/>
      <c r="BM7" s="48"/>
    </row>
    <row r="8" ht="27.0" customHeight="1">
      <c r="A8" s="360" t="s">
        <v>64</v>
      </c>
      <c r="B8" s="360" t="s">
        <v>65</v>
      </c>
      <c r="C8" s="360" t="s">
        <v>66</v>
      </c>
      <c r="D8" s="360" t="s">
        <v>67</v>
      </c>
      <c r="E8" s="360" t="s">
        <v>68</v>
      </c>
      <c r="F8" s="360" t="s">
        <v>69</v>
      </c>
      <c r="G8" s="360" t="s">
        <v>70</v>
      </c>
      <c r="H8" s="427" t="s">
        <v>71</v>
      </c>
      <c r="I8" s="427" t="s">
        <v>72</v>
      </c>
      <c r="J8" s="427" t="s">
        <v>73</v>
      </c>
      <c r="K8" s="427" t="s">
        <v>74</v>
      </c>
      <c r="L8" s="427" t="s">
        <v>75</v>
      </c>
      <c r="M8" s="428"/>
      <c r="N8" s="423"/>
      <c r="O8" s="423"/>
      <c r="P8" s="423"/>
      <c r="Q8" s="424"/>
      <c r="R8" s="423"/>
      <c r="S8" s="425"/>
      <c r="T8" s="426"/>
      <c r="U8" s="425"/>
      <c r="V8" s="425"/>
      <c r="W8" s="425"/>
      <c r="X8" s="423"/>
      <c r="Y8" s="423"/>
      <c r="Z8" s="88"/>
      <c r="AA8" s="48"/>
      <c r="AB8" s="47"/>
      <c r="AC8" s="48"/>
      <c r="AD8" s="47"/>
      <c r="AE8" s="48"/>
      <c r="AF8" s="47"/>
      <c r="AG8" s="48"/>
      <c r="AH8" s="47"/>
      <c r="AI8" s="48"/>
      <c r="AJ8" s="47"/>
      <c r="AK8" s="48"/>
      <c r="AL8" s="47"/>
      <c r="AM8" s="48"/>
      <c r="AN8" s="47"/>
      <c r="AO8" s="48"/>
      <c r="AP8" s="47"/>
      <c r="AQ8" s="48"/>
      <c r="AR8" s="47"/>
      <c r="AS8" s="48"/>
      <c r="AT8" s="47"/>
      <c r="AU8" s="48"/>
      <c r="AV8" s="47"/>
      <c r="AW8" s="48"/>
      <c r="AX8" s="47"/>
      <c r="AY8" s="48"/>
      <c r="AZ8" s="47"/>
      <c r="BA8" s="48"/>
      <c r="BB8" s="47"/>
      <c r="BC8" s="48"/>
      <c r="BD8" s="47"/>
      <c r="BE8" s="48"/>
      <c r="BF8" s="47"/>
      <c r="BG8" s="48"/>
      <c r="BH8" s="89">
        <v>2024.0</v>
      </c>
      <c r="BI8" s="34"/>
      <c r="BJ8" s="89">
        <v>2025.0</v>
      </c>
      <c r="BK8" s="34"/>
      <c r="BL8" s="89">
        <v>2026.0</v>
      </c>
      <c r="BM8" s="34"/>
    </row>
    <row r="9" ht="14.25" customHeight="1">
      <c r="A9" s="429"/>
      <c r="B9" s="429"/>
      <c r="C9" s="429"/>
      <c r="D9" s="429"/>
      <c r="E9" s="429"/>
      <c r="F9" s="429"/>
      <c r="G9" s="429"/>
      <c r="H9" s="98"/>
      <c r="I9" s="98"/>
      <c r="J9" s="98"/>
      <c r="K9" s="98"/>
      <c r="L9" s="98"/>
      <c r="M9" s="428"/>
      <c r="N9" s="410"/>
      <c r="O9" s="423"/>
      <c r="P9" s="423"/>
      <c r="Q9" s="424"/>
      <c r="R9" s="423"/>
      <c r="S9" s="425"/>
      <c r="T9" s="426"/>
      <c r="U9" s="425"/>
      <c r="V9" s="425"/>
      <c r="W9" s="425"/>
      <c r="X9" s="423"/>
      <c r="Y9" s="423"/>
      <c r="Z9" s="93" t="s">
        <v>76</v>
      </c>
      <c r="AA9" s="93" t="s">
        <v>77</v>
      </c>
      <c r="AB9" s="93" t="s">
        <v>76</v>
      </c>
      <c r="AC9" s="93" t="s">
        <v>77</v>
      </c>
      <c r="AD9" s="93" t="s">
        <v>76</v>
      </c>
      <c r="AE9" s="93" t="s">
        <v>77</v>
      </c>
      <c r="AF9" s="410" t="s">
        <v>76</v>
      </c>
      <c r="AG9" s="410" t="s">
        <v>77</v>
      </c>
      <c r="AH9" s="93" t="s">
        <v>76</v>
      </c>
      <c r="AI9" s="93" t="s">
        <v>77</v>
      </c>
      <c r="AJ9" s="93" t="s">
        <v>76</v>
      </c>
      <c r="AK9" s="93" t="s">
        <v>77</v>
      </c>
      <c r="AL9" s="93" t="s">
        <v>76</v>
      </c>
      <c r="AM9" s="93" t="s">
        <v>77</v>
      </c>
      <c r="AN9" s="410" t="s">
        <v>76</v>
      </c>
      <c r="AO9" s="410" t="s">
        <v>77</v>
      </c>
      <c r="AP9" s="93" t="s">
        <v>76</v>
      </c>
      <c r="AQ9" s="93" t="s">
        <v>77</v>
      </c>
      <c r="AR9" s="93" t="s">
        <v>76</v>
      </c>
      <c r="AS9" s="93" t="s">
        <v>77</v>
      </c>
      <c r="AT9" s="93" t="s">
        <v>76</v>
      </c>
      <c r="AU9" s="93" t="s">
        <v>77</v>
      </c>
      <c r="AV9" s="410" t="s">
        <v>76</v>
      </c>
      <c r="AW9" s="410" t="s">
        <v>77</v>
      </c>
      <c r="AX9" s="93" t="s">
        <v>76</v>
      </c>
      <c r="AY9" s="93" t="s">
        <v>77</v>
      </c>
      <c r="AZ9" s="93" t="s">
        <v>76</v>
      </c>
      <c r="BA9" s="93" t="s">
        <v>77</v>
      </c>
      <c r="BB9" s="93" t="s">
        <v>76</v>
      </c>
      <c r="BC9" s="93" t="s">
        <v>77</v>
      </c>
      <c r="BD9" s="410" t="s">
        <v>76</v>
      </c>
      <c r="BE9" s="410" t="s">
        <v>77</v>
      </c>
      <c r="BF9" s="95" t="s">
        <v>76</v>
      </c>
      <c r="BG9" s="95" t="s">
        <v>77</v>
      </c>
      <c r="BH9" s="96" t="s">
        <v>76</v>
      </c>
      <c r="BI9" s="97" t="s">
        <v>77</v>
      </c>
      <c r="BJ9" s="97" t="s">
        <v>76</v>
      </c>
      <c r="BK9" s="97" t="s">
        <v>77</v>
      </c>
      <c r="BL9" s="97" t="s">
        <v>76</v>
      </c>
      <c r="BM9" s="97" t="s">
        <v>77</v>
      </c>
    </row>
    <row r="10" ht="38.25" customHeight="1">
      <c r="A10" s="120"/>
      <c r="B10" s="120"/>
      <c r="C10" s="120"/>
      <c r="D10" s="120"/>
      <c r="E10" s="120"/>
      <c r="F10" s="120"/>
      <c r="G10" s="120"/>
      <c r="H10" s="361">
        <v>1.0</v>
      </c>
      <c r="I10" s="163">
        <v>5.0</v>
      </c>
      <c r="J10" s="430">
        <v>99.0</v>
      </c>
      <c r="K10" s="163">
        <v>0.0</v>
      </c>
      <c r="L10" s="376">
        <v>2.0</v>
      </c>
      <c r="M10" s="163"/>
      <c r="N10" s="104" t="s">
        <v>245</v>
      </c>
      <c r="O10" s="105"/>
      <c r="P10" s="166"/>
      <c r="Q10" s="103"/>
      <c r="R10" s="166"/>
      <c r="S10" s="431">
        <v>50000.0</v>
      </c>
      <c r="T10" s="432" t="s">
        <v>154</v>
      </c>
      <c r="U10" s="168">
        <v>11.0</v>
      </c>
      <c r="V10" s="413" t="s">
        <v>84</v>
      </c>
      <c r="W10" s="414" t="s">
        <v>85</v>
      </c>
      <c r="X10" s="168"/>
      <c r="Y10" s="168"/>
      <c r="Z10" s="168"/>
      <c r="AA10" s="169">
        <f>AA11+AA45+AA52</f>
        <v>0</v>
      </c>
      <c r="AB10" s="168"/>
      <c r="AC10" s="169">
        <f>AC11+AC45+AC52</f>
        <v>0</v>
      </c>
      <c r="AD10" s="168"/>
      <c r="AE10" s="169">
        <f>AE11+AE45+AE52</f>
        <v>0</v>
      </c>
      <c r="AF10" s="168"/>
      <c r="AG10" s="169">
        <f t="shared" ref="AG10:AG44" si="1">AA10+AC10+AE10</f>
        <v>0</v>
      </c>
      <c r="AH10" s="168"/>
      <c r="AI10" s="169">
        <f>SUM(AI12:AI44)</f>
        <v>63394113</v>
      </c>
      <c r="AJ10" s="168"/>
      <c r="AK10" s="169">
        <f>SUM(AK12:AK44)</f>
        <v>25531668.08</v>
      </c>
      <c r="AL10" s="168"/>
      <c r="AM10" s="169">
        <f>SUM(AM12:AM44)</f>
        <v>0</v>
      </c>
      <c r="AN10" s="168"/>
      <c r="AO10" s="169">
        <f>AI10+AK10+AM10</f>
        <v>88925781.08</v>
      </c>
      <c r="AP10" s="168"/>
      <c r="AQ10" s="169">
        <f>AM10</f>
        <v>0</v>
      </c>
      <c r="AR10" s="168"/>
      <c r="AS10" s="169">
        <f t="shared" ref="AS10:AS44" si="2">AQ10</f>
        <v>0</v>
      </c>
      <c r="AT10" s="168"/>
      <c r="AU10" s="169">
        <f>AS10</f>
        <v>0</v>
      </c>
      <c r="AV10" s="168"/>
      <c r="AW10" s="169">
        <f>AQ10+AS10+AU10</f>
        <v>0</v>
      </c>
      <c r="AX10" s="168"/>
      <c r="AY10" s="169">
        <f>AQ10</f>
        <v>0</v>
      </c>
      <c r="AZ10" s="168"/>
      <c r="BA10" s="169">
        <f t="shared" ref="BA10:BA44" si="3">AY10</f>
        <v>0</v>
      </c>
      <c r="BB10" s="168"/>
      <c r="BC10" s="169">
        <f t="shared" ref="BC10:BC44" si="4">BA10</f>
        <v>0</v>
      </c>
      <c r="BD10" s="105"/>
      <c r="BE10" s="67">
        <f>AY10+BA10+BC10</f>
        <v>0</v>
      </c>
      <c r="BF10" s="168"/>
      <c r="BG10" s="433">
        <f>BG11+BG45+BG52</f>
        <v>0</v>
      </c>
      <c r="BH10" s="173"/>
      <c r="BI10" s="226"/>
      <c r="BJ10" s="173"/>
      <c r="BK10" s="173"/>
      <c r="BL10" s="173"/>
      <c r="BM10" s="173"/>
    </row>
    <row r="11" ht="30.0" customHeight="1">
      <c r="A11" s="120"/>
      <c r="B11" s="120"/>
      <c r="C11" s="120"/>
      <c r="D11" s="120"/>
      <c r="E11" s="120"/>
      <c r="F11" s="120"/>
      <c r="G11" s="120"/>
      <c r="H11" s="217">
        <v>1.0</v>
      </c>
      <c r="I11" s="126">
        <v>5.0</v>
      </c>
      <c r="J11" s="411">
        <v>99.0</v>
      </c>
      <c r="K11" s="126">
        <v>0.0</v>
      </c>
      <c r="L11" s="217">
        <v>2.0</v>
      </c>
      <c r="M11" s="126"/>
      <c r="N11" s="434"/>
      <c r="O11" s="127">
        <v>145.0</v>
      </c>
      <c r="P11" s="219" t="s">
        <v>90</v>
      </c>
      <c r="Q11" s="220" t="s">
        <v>155</v>
      </c>
      <c r="R11" s="129" t="s">
        <v>91</v>
      </c>
      <c r="S11" s="132">
        <v>51000.0</v>
      </c>
      <c r="T11" s="196" t="s">
        <v>158</v>
      </c>
      <c r="U11" s="127">
        <v>11.0</v>
      </c>
      <c r="V11" s="183" t="s">
        <v>84</v>
      </c>
      <c r="W11" s="129" t="s">
        <v>85</v>
      </c>
      <c r="X11" s="127"/>
      <c r="Y11" s="127"/>
      <c r="Z11" s="127"/>
      <c r="AA11" s="144">
        <v>0.0</v>
      </c>
      <c r="AB11" s="127"/>
      <c r="AC11" s="144"/>
      <c r="AD11" s="127"/>
      <c r="AE11" s="144"/>
      <c r="AF11" s="360"/>
      <c r="AG11" s="359">
        <f t="shared" si="1"/>
        <v>0</v>
      </c>
      <c r="AH11" s="127"/>
      <c r="AI11" s="144"/>
      <c r="AJ11" s="127"/>
      <c r="AK11" s="144"/>
      <c r="AL11" s="127"/>
      <c r="AM11" s="144"/>
      <c r="AN11" s="360"/>
      <c r="AO11" s="359"/>
      <c r="AP11" s="127"/>
      <c r="AQ11" s="144"/>
      <c r="AR11" s="127"/>
      <c r="AS11" s="144" t="str">
        <f t="shared" si="2"/>
        <v/>
      </c>
      <c r="AT11" s="127"/>
      <c r="AU11" s="144" t="s">
        <v>93</v>
      </c>
      <c r="AV11" s="360"/>
      <c r="AW11" s="359"/>
      <c r="AX11" s="127"/>
      <c r="AY11" s="144" t="str">
        <f>AU11</f>
        <v> </v>
      </c>
      <c r="AZ11" s="127"/>
      <c r="BA11" s="144" t="str">
        <f t="shared" si="3"/>
        <v> </v>
      </c>
      <c r="BB11" s="127"/>
      <c r="BC11" s="144" t="str">
        <f t="shared" si="4"/>
        <v> </v>
      </c>
      <c r="BD11" s="360"/>
      <c r="BE11" s="359"/>
      <c r="BF11" s="127"/>
      <c r="BG11" s="419"/>
      <c r="BH11" s="173"/>
      <c r="BI11" s="226"/>
      <c r="BJ11" s="173"/>
      <c r="BK11" s="173"/>
      <c r="BL11" s="173"/>
      <c r="BM11" s="173"/>
    </row>
    <row r="12" ht="30.0" customHeight="1">
      <c r="A12" s="120"/>
      <c r="B12" s="120"/>
      <c r="C12" s="120"/>
      <c r="D12" s="120"/>
      <c r="E12" s="120"/>
      <c r="F12" s="120"/>
      <c r="G12" s="120"/>
      <c r="H12" s="217">
        <v>1.0</v>
      </c>
      <c r="I12" s="126">
        <v>5.0</v>
      </c>
      <c r="J12" s="411">
        <v>99.0</v>
      </c>
      <c r="K12" s="126">
        <v>0.0</v>
      </c>
      <c r="L12" s="217">
        <v>2.0</v>
      </c>
      <c r="M12" s="126"/>
      <c r="N12" s="434"/>
      <c r="O12" s="127">
        <v>145.0</v>
      </c>
      <c r="P12" s="219" t="s">
        <v>90</v>
      </c>
      <c r="Q12" s="220" t="s">
        <v>155</v>
      </c>
      <c r="R12" s="129" t="s">
        <v>91</v>
      </c>
      <c r="S12" s="132">
        <v>51310.0</v>
      </c>
      <c r="T12" s="196" t="s">
        <v>246</v>
      </c>
      <c r="U12" s="127">
        <v>11.0</v>
      </c>
      <c r="V12" s="183" t="s">
        <v>84</v>
      </c>
      <c r="W12" s="129" t="s">
        <v>85</v>
      </c>
      <c r="X12" s="418">
        <v>4163.0</v>
      </c>
      <c r="Y12" s="127" t="s">
        <v>87</v>
      </c>
      <c r="Z12" s="127"/>
      <c r="AA12" s="144">
        <v>0.0</v>
      </c>
      <c r="AB12" s="127"/>
      <c r="AC12" s="144">
        <f>AA12</f>
        <v>0</v>
      </c>
      <c r="AD12" s="127"/>
      <c r="AE12" s="144">
        <f>AC12</f>
        <v>0</v>
      </c>
      <c r="AF12" s="360"/>
      <c r="AG12" s="359">
        <f t="shared" si="1"/>
        <v>0</v>
      </c>
      <c r="AI12" s="144">
        <v>3394113.0</v>
      </c>
      <c r="AJ12" s="127"/>
      <c r="AK12" s="144">
        <v>0.0</v>
      </c>
      <c r="AL12" s="127"/>
      <c r="AM12" s="144">
        <f t="shared" ref="AM12:AM13" si="5">AK12</f>
        <v>0</v>
      </c>
      <c r="AN12" s="360"/>
      <c r="AO12" s="359">
        <f t="shared" ref="AO12:AO44" si="6">AI12+AK12+AM12</f>
        <v>3394113</v>
      </c>
      <c r="AP12" s="127"/>
      <c r="AQ12" s="144">
        <f t="shared" ref="AQ12:AQ44" si="7">AM12</f>
        <v>0</v>
      </c>
      <c r="AR12" s="127"/>
      <c r="AS12" s="144">
        <f t="shared" si="2"/>
        <v>0</v>
      </c>
      <c r="AT12" s="127"/>
      <c r="AU12" s="144">
        <f t="shared" ref="AU12:AU44" si="8">AS12</f>
        <v>0</v>
      </c>
      <c r="AV12" s="360"/>
      <c r="AW12" s="359">
        <f t="shared" ref="AW12:AW44" si="9">AQ12+AS12+AU12</f>
        <v>0</v>
      </c>
      <c r="AX12" s="127"/>
      <c r="AY12" s="144">
        <f t="shared" ref="AY12:AY44" si="10">AQ12</f>
        <v>0</v>
      </c>
      <c r="AZ12" s="127"/>
      <c r="BA12" s="144">
        <f t="shared" si="3"/>
        <v>0</v>
      </c>
      <c r="BB12" s="127"/>
      <c r="BC12" s="144">
        <f t="shared" si="4"/>
        <v>0</v>
      </c>
      <c r="BD12" s="360"/>
      <c r="BE12" s="359">
        <f t="shared" ref="BE12:BE44" si="11">AY12+BA12+BC12</f>
        <v>0</v>
      </c>
      <c r="BF12" s="127"/>
      <c r="BG12" s="419">
        <v>1.1247369E7</v>
      </c>
      <c r="BH12" s="173"/>
      <c r="BI12" s="226"/>
      <c r="BJ12" s="173"/>
      <c r="BK12" s="173"/>
      <c r="BL12" s="173"/>
      <c r="BM12" s="173"/>
    </row>
    <row r="13" ht="30.0" customHeight="1">
      <c r="A13" s="120"/>
      <c r="B13" s="120"/>
      <c r="C13" s="120"/>
      <c r="D13" s="120"/>
      <c r="E13" s="120"/>
      <c r="F13" s="120"/>
      <c r="G13" s="120"/>
      <c r="H13" s="217">
        <v>1.0</v>
      </c>
      <c r="I13" s="126">
        <v>5.0</v>
      </c>
      <c r="J13" s="411">
        <v>99.0</v>
      </c>
      <c r="K13" s="126">
        <v>0.0</v>
      </c>
      <c r="L13" s="217">
        <v>2.0</v>
      </c>
      <c r="M13" s="126"/>
      <c r="N13" s="434"/>
      <c r="O13" s="127">
        <v>145.0</v>
      </c>
      <c r="P13" s="219" t="s">
        <v>90</v>
      </c>
      <c r="Q13" s="220" t="s">
        <v>155</v>
      </c>
      <c r="R13" s="129" t="s">
        <v>91</v>
      </c>
      <c r="S13" s="132">
        <v>51310.0</v>
      </c>
      <c r="T13" s="196" t="s">
        <v>246</v>
      </c>
      <c r="U13" s="127">
        <v>11.0</v>
      </c>
      <c r="V13" s="183" t="s">
        <v>84</v>
      </c>
      <c r="W13" s="129" t="s">
        <v>85</v>
      </c>
      <c r="X13" s="418">
        <v>4179.0</v>
      </c>
      <c r="Y13" s="127" t="s">
        <v>87</v>
      </c>
      <c r="Z13" s="127"/>
      <c r="AA13" s="435"/>
      <c r="AB13" s="435"/>
      <c r="AC13" s="435"/>
      <c r="AD13" s="435"/>
      <c r="AE13" s="435"/>
      <c r="AF13" s="360"/>
      <c r="AG13" s="359">
        <f t="shared" si="1"/>
        <v>0</v>
      </c>
      <c r="AH13" s="435"/>
      <c r="AI13" s="144">
        <v>0.0</v>
      </c>
      <c r="AJ13" s="435"/>
      <c r="AK13" s="270">
        <f>AI13</f>
        <v>0</v>
      </c>
      <c r="AL13" s="435"/>
      <c r="AM13" s="270">
        <f t="shared" si="5"/>
        <v>0</v>
      </c>
      <c r="AN13" s="360"/>
      <c r="AO13" s="359">
        <f t="shared" si="6"/>
        <v>0</v>
      </c>
      <c r="AP13" s="435"/>
      <c r="AQ13" s="144">
        <f t="shared" si="7"/>
        <v>0</v>
      </c>
      <c r="AR13" s="435"/>
      <c r="AS13" s="144">
        <f t="shared" si="2"/>
        <v>0</v>
      </c>
      <c r="AT13" s="435"/>
      <c r="AU13" s="144">
        <f t="shared" si="8"/>
        <v>0</v>
      </c>
      <c r="AV13" s="360"/>
      <c r="AW13" s="359">
        <f t="shared" si="9"/>
        <v>0</v>
      </c>
      <c r="AX13" s="435"/>
      <c r="AY13" s="144">
        <f t="shared" si="10"/>
        <v>0</v>
      </c>
      <c r="AZ13" s="435"/>
      <c r="BA13" s="270">
        <f t="shared" si="3"/>
        <v>0</v>
      </c>
      <c r="BB13" s="435"/>
      <c r="BC13" s="270">
        <f t="shared" si="4"/>
        <v>0</v>
      </c>
      <c r="BD13" s="436"/>
      <c r="BE13" s="437">
        <f t="shared" si="11"/>
        <v>0</v>
      </c>
      <c r="BF13" s="127"/>
      <c r="BG13" s="419">
        <v>3000000.0</v>
      </c>
      <c r="BH13" s="173"/>
      <c r="BI13" s="226"/>
      <c r="BJ13" s="173"/>
      <c r="BK13" s="173"/>
      <c r="BL13" s="173"/>
      <c r="BM13" s="173"/>
    </row>
    <row r="14" ht="30.0" customHeight="1">
      <c r="A14" s="120"/>
      <c r="B14" s="120"/>
      <c r="C14" s="120"/>
      <c r="D14" s="120"/>
      <c r="E14" s="120"/>
      <c r="F14" s="120"/>
      <c r="G14" s="120"/>
      <c r="H14" s="217">
        <v>1.0</v>
      </c>
      <c r="I14" s="126">
        <v>5.0</v>
      </c>
      <c r="J14" s="411">
        <v>99.0</v>
      </c>
      <c r="K14" s="126">
        <v>0.0</v>
      </c>
      <c r="L14" s="217">
        <v>2.0</v>
      </c>
      <c r="M14" s="126"/>
      <c r="N14" s="434"/>
      <c r="O14" s="127">
        <v>145.0</v>
      </c>
      <c r="P14" s="219" t="s">
        <v>90</v>
      </c>
      <c r="Q14" s="220" t="s">
        <v>155</v>
      </c>
      <c r="R14" s="129" t="s">
        <v>91</v>
      </c>
      <c r="S14" s="132">
        <v>51310.0</v>
      </c>
      <c r="T14" s="196" t="s">
        <v>246</v>
      </c>
      <c r="U14" s="127">
        <v>11.0</v>
      </c>
      <c r="V14" s="183" t="s">
        <v>84</v>
      </c>
      <c r="W14" s="129" t="s">
        <v>85</v>
      </c>
      <c r="X14" s="418">
        <v>4186.0</v>
      </c>
      <c r="Y14" s="127" t="s">
        <v>87</v>
      </c>
      <c r="Z14" s="127"/>
      <c r="AA14" s="144">
        <v>0.0</v>
      </c>
      <c r="AB14" s="127"/>
      <c r="AC14" s="144">
        <f t="shared" ref="AC14:AC43" si="12">AA14</f>
        <v>0</v>
      </c>
      <c r="AD14" s="127"/>
      <c r="AE14" s="144">
        <f t="shared" ref="AE14:AE44" si="13">AC14</f>
        <v>0</v>
      </c>
      <c r="AF14" s="360"/>
      <c r="AG14" s="359">
        <f t="shared" si="1"/>
        <v>0</v>
      </c>
      <c r="AH14" s="127"/>
      <c r="AI14" s="144">
        <v>0.0</v>
      </c>
      <c r="AJ14" s="127"/>
      <c r="AK14" s="144">
        <v>5000000.0</v>
      </c>
      <c r="AL14" s="127"/>
      <c r="AM14" s="144"/>
      <c r="AN14" s="360"/>
      <c r="AO14" s="359">
        <f t="shared" si="6"/>
        <v>5000000</v>
      </c>
      <c r="AP14" s="127"/>
      <c r="AQ14" s="144" t="str">
        <f t="shared" si="7"/>
        <v/>
      </c>
      <c r="AR14" s="127"/>
      <c r="AS14" s="144" t="str">
        <f t="shared" si="2"/>
        <v/>
      </c>
      <c r="AT14" s="127"/>
      <c r="AU14" s="144" t="str">
        <f t="shared" si="8"/>
        <v/>
      </c>
      <c r="AV14" s="360"/>
      <c r="AW14" s="359">
        <f t="shared" si="9"/>
        <v>0</v>
      </c>
      <c r="AX14" s="127"/>
      <c r="AY14" s="144" t="str">
        <f t="shared" si="10"/>
        <v/>
      </c>
      <c r="AZ14" s="127"/>
      <c r="BA14" s="144" t="str">
        <f t="shared" si="3"/>
        <v/>
      </c>
      <c r="BB14" s="127"/>
      <c r="BC14" s="144" t="str">
        <f t="shared" si="4"/>
        <v/>
      </c>
      <c r="BD14" s="360"/>
      <c r="BE14" s="359">
        <f t="shared" si="11"/>
        <v>0</v>
      </c>
      <c r="BF14" s="127"/>
      <c r="BG14" s="419">
        <v>5000000.0</v>
      </c>
      <c r="BH14" s="173"/>
      <c r="BI14" s="226"/>
      <c r="BJ14" s="173"/>
      <c r="BK14" s="173"/>
      <c r="BL14" s="173"/>
      <c r="BM14" s="173"/>
    </row>
    <row r="15" ht="30.0" customHeight="1">
      <c r="A15" s="120"/>
      <c r="B15" s="120"/>
      <c r="C15" s="120"/>
      <c r="D15" s="120"/>
      <c r="E15" s="120"/>
      <c r="F15" s="120"/>
      <c r="G15" s="120"/>
      <c r="H15" s="217">
        <v>1.0</v>
      </c>
      <c r="I15" s="126">
        <v>5.0</v>
      </c>
      <c r="J15" s="411">
        <v>99.0</v>
      </c>
      <c r="K15" s="126">
        <v>0.0</v>
      </c>
      <c r="L15" s="217">
        <v>2.0</v>
      </c>
      <c r="M15" s="126"/>
      <c r="N15" s="434"/>
      <c r="O15" s="127">
        <v>145.0</v>
      </c>
      <c r="P15" s="219" t="s">
        <v>90</v>
      </c>
      <c r="Q15" s="220" t="s">
        <v>155</v>
      </c>
      <c r="R15" s="129" t="s">
        <v>91</v>
      </c>
      <c r="S15" s="132">
        <v>51310.0</v>
      </c>
      <c r="T15" s="196" t="s">
        <v>246</v>
      </c>
      <c r="U15" s="127">
        <v>11.0</v>
      </c>
      <c r="V15" s="183" t="s">
        <v>84</v>
      </c>
      <c r="W15" s="129" t="s">
        <v>85</v>
      </c>
      <c r="X15" s="418">
        <v>4188.0</v>
      </c>
      <c r="Y15" s="127" t="s">
        <v>87</v>
      </c>
      <c r="Z15" s="127"/>
      <c r="AA15" s="144">
        <v>0.0</v>
      </c>
      <c r="AB15" s="127"/>
      <c r="AC15" s="144">
        <f t="shared" si="12"/>
        <v>0</v>
      </c>
      <c r="AD15" s="127"/>
      <c r="AE15" s="144">
        <f t="shared" si="13"/>
        <v>0</v>
      </c>
      <c r="AF15" s="360"/>
      <c r="AG15" s="359">
        <f t="shared" si="1"/>
        <v>0</v>
      </c>
      <c r="AH15" s="127"/>
      <c r="AI15" s="144">
        <v>0.0</v>
      </c>
      <c r="AJ15" s="127"/>
      <c r="AK15" s="144">
        <v>2166666.64</v>
      </c>
      <c r="AL15" s="127"/>
      <c r="AM15" s="144"/>
      <c r="AN15" s="360"/>
      <c r="AO15" s="359">
        <f t="shared" si="6"/>
        <v>2166666.64</v>
      </c>
      <c r="AP15" s="127"/>
      <c r="AQ15" s="144" t="str">
        <f t="shared" si="7"/>
        <v/>
      </c>
      <c r="AR15" s="127"/>
      <c r="AS15" s="144" t="str">
        <f t="shared" si="2"/>
        <v/>
      </c>
      <c r="AT15" s="127"/>
      <c r="AU15" s="144" t="str">
        <f t="shared" si="8"/>
        <v/>
      </c>
      <c r="AV15" s="360"/>
      <c r="AW15" s="359">
        <f t="shared" si="9"/>
        <v>0</v>
      </c>
      <c r="AX15" s="127"/>
      <c r="AY15" s="144" t="str">
        <f t="shared" si="10"/>
        <v/>
      </c>
      <c r="AZ15" s="127"/>
      <c r="BA15" s="144" t="str">
        <f t="shared" si="3"/>
        <v/>
      </c>
      <c r="BB15" s="127"/>
      <c r="BC15" s="144" t="str">
        <f t="shared" si="4"/>
        <v/>
      </c>
      <c r="BD15" s="360"/>
      <c r="BE15" s="359">
        <f t="shared" si="11"/>
        <v>0</v>
      </c>
      <c r="BF15" s="127"/>
      <c r="BG15" s="419">
        <v>6500000.0</v>
      </c>
      <c r="BH15" s="173"/>
      <c r="BI15" s="226"/>
      <c r="BJ15" s="173"/>
      <c r="BK15" s="173"/>
      <c r="BL15" s="173"/>
      <c r="BM15" s="173"/>
    </row>
    <row r="16" ht="30.0" customHeight="1">
      <c r="A16" s="120"/>
      <c r="B16" s="120"/>
      <c r="C16" s="120"/>
      <c r="D16" s="120"/>
      <c r="E16" s="120"/>
      <c r="F16" s="120"/>
      <c r="G16" s="120"/>
      <c r="H16" s="217">
        <v>1.0</v>
      </c>
      <c r="I16" s="126">
        <v>5.0</v>
      </c>
      <c r="J16" s="411">
        <v>99.0</v>
      </c>
      <c r="K16" s="126">
        <v>0.0</v>
      </c>
      <c r="L16" s="217">
        <v>2.0</v>
      </c>
      <c r="M16" s="126"/>
      <c r="N16" s="434"/>
      <c r="O16" s="127">
        <v>145.0</v>
      </c>
      <c r="P16" s="219" t="s">
        <v>90</v>
      </c>
      <c r="Q16" s="220" t="s">
        <v>155</v>
      </c>
      <c r="R16" s="129" t="s">
        <v>91</v>
      </c>
      <c r="S16" s="132">
        <v>51310.0</v>
      </c>
      <c r="T16" s="196" t="s">
        <v>246</v>
      </c>
      <c r="U16" s="127">
        <v>11.0</v>
      </c>
      <c r="V16" s="183" t="s">
        <v>84</v>
      </c>
      <c r="W16" s="129" t="s">
        <v>85</v>
      </c>
      <c r="X16" s="418">
        <v>4217.0</v>
      </c>
      <c r="Y16" s="127" t="s">
        <v>87</v>
      </c>
      <c r="Z16" s="127"/>
      <c r="AA16" s="144">
        <v>0.0</v>
      </c>
      <c r="AB16" s="127"/>
      <c r="AC16" s="144">
        <f t="shared" si="12"/>
        <v>0</v>
      </c>
      <c r="AD16" s="127"/>
      <c r="AE16" s="144">
        <f t="shared" si="13"/>
        <v>0</v>
      </c>
      <c r="AF16" s="360"/>
      <c r="AG16" s="359">
        <f t="shared" si="1"/>
        <v>0</v>
      </c>
      <c r="AH16" s="127"/>
      <c r="AI16" s="144">
        <v>0.0</v>
      </c>
      <c r="AJ16" s="127"/>
      <c r="AK16" s="144">
        <f>AI16</f>
        <v>0</v>
      </c>
      <c r="AL16" s="127"/>
      <c r="AM16" s="144"/>
      <c r="AN16" s="360"/>
      <c r="AO16" s="359">
        <f t="shared" si="6"/>
        <v>0</v>
      </c>
      <c r="AP16" s="127"/>
      <c r="AQ16" s="144" t="str">
        <f t="shared" si="7"/>
        <v/>
      </c>
      <c r="AR16" s="127"/>
      <c r="AS16" s="144" t="str">
        <f t="shared" si="2"/>
        <v/>
      </c>
      <c r="AT16" s="127"/>
      <c r="AU16" s="144" t="str">
        <f t="shared" si="8"/>
        <v/>
      </c>
      <c r="AV16" s="360"/>
      <c r="AW16" s="359">
        <f t="shared" si="9"/>
        <v>0</v>
      </c>
      <c r="AX16" s="127"/>
      <c r="AY16" s="144" t="str">
        <f t="shared" si="10"/>
        <v/>
      </c>
      <c r="AZ16" s="127"/>
      <c r="BA16" s="144" t="str">
        <f t="shared" si="3"/>
        <v/>
      </c>
      <c r="BB16" s="127"/>
      <c r="BC16" s="144" t="str">
        <f t="shared" si="4"/>
        <v/>
      </c>
      <c r="BD16" s="360"/>
      <c r="BE16" s="359">
        <f t="shared" si="11"/>
        <v>0</v>
      </c>
      <c r="BF16" s="127"/>
      <c r="BG16" s="419">
        <v>5.0E7</v>
      </c>
      <c r="BH16" s="173"/>
      <c r="BI16" s="226"/>
      <c r="BJ16" s="173"/>
      <c r="BK16" s="173"/>
      <c r="BL16" s="173"/>
      <c r="BM16" s="173"/>
    </row>
    <row r="17" ht="30.0" customHeight="1">
      <c r="A17" s="120"/>
      <c r="B17" s="120"/>
      <c r="C17" s="120"/>
      <c r="D17" s="120"/>
      <c r="E17" s="120"/>
      <c r="F17" s="120"/>
      <c r="G17" s="120"/>
      <c r="H17" s="217">
        <v>1.0</v>
      </c>
      <c r="I17" s="126">
        <v>5.0</v>
      </c>
      <c r="J17" s="411">
        <v>99.0</v>
      </c>
      <c r="K17" s="126">
        <v>0.0</v>
      </c>
      <c r="L17" s="217">
        <v>2.0</v>
      </c>
      <c r="M17" s="126"/>
      <c r="N17" s="434"/>
      <c r="O17" s="127">
        <v>145.0</v>
      </c>
      <c r="P17" s="219" t="s">
        <v>90</v>
      </c>
      <c r="Q17" s="220" t="s">
        <v>155</v>
      </c>
      <c r="R17" s="129" t="s">
        <v>91</v>
      </c>
      <c r="S17" s="132">
        <v>51310.0</v>
      </c>
      <c r="T17" s="196" t="s">
        <v>246</v>
      </c>
      <c r="U17" s="127">
        <v>11.0</v>
      </c>
      <c r="V17" s="183" t="s">
        <v>84</v>
      </c>
      <c r="W17" s="129" t="s">
        <v>85</v>
      </c>
      <c r="X17" s="418">
        <v>4223.0</v>
      </c>
      <c r="Y17" s="127" t="s">
        <v>87</v>
      </c>
      <c r="Z17" s="127"/>
      <c r="AA17" s="144">
        <v>0.0</v>
      </c>
      <c r="AB17" s="127"/>
      <c r="AC17" s="144">
        <f t="shared" si="12"/>
        <v>0</v>
      </c>
      <c r="AD17" s="127"/>
      <c r="AE17" s="144">
        <f t="shared" si="13"/>
        <v>0</v>
      </c>
      <c r="AF17" s="360"/>
      <c r="AG17" s="359">
        <f t="shared" si="1"/>
        <v>0</v>
      </c>
      <c r="AH17" s="127"/>
      <c r="AI17" s="144">
        <v>0.0</v>
      </c>
      <c r="AJ17" s="127"/>
      <c r="AK17" s="144">
        <v>199130.0</v>
      </c>
      <c r="AL17" s="127"/>
      <c r="AM17" s="144"/>
      <c r="AN17" s="360"/>
      <c r="AO17" s="359">
        <f t="shared" si="6"/>
        <v>199130</v>
      </c>
      <c r="AP17" s="127"/>
      <c r="AQ17" s="144" t="str">
        <f t="shared" si="7"/>
        <v/>
      </c>
      <c r="AR17" s="127"/>
      <c r="AS17" s="144" t="str">
        <f t="shared" si="2"/>
        <v/>
      </c>
      <c r="AT17" s="127"/>
      <c r="AU17" s="144" t="str">
        <f t="shared" si="8"/>
        <v/>
      </c>
      <c r="AV17" s="360"/>
      <c r="AW17" s="359">
        <f t="shared" si="9"/>
        <v>0</v>
      </c>
      <c r="AX17" s="127"/>
      <c r="AY17" s="144" t="str">
        <f t="shared" si="10"/>
        <v/>
      </c>
      <c r="AZ17" s="127"/>
      <c r="BA17" s="144" t="str">
        <f t="shared" si="3"/>
        <v/>
      </c>
      <c r="BB17" s="127"/>
      <c r="BC17" s="144" t="str">
        <f t="shared" si="4"/>
        <v/>
      </c>
      <c r="BD17" s="360"/>
      <c r="BE17" s="359">
        <f t="shared" si="11"/>
        <v>0</v>
      </c>
      <c r="BF17" s="127"/>
      <c r="BG17" s="419">
        <v>727920.0</v>
      </c>
      <c r="BH17" s="173"/>
      <c r="BI17" s="226"/>
      <c r="BJ17" s="173"/>
      <c r="BK17" s="173"/>
      <c r="BL17" s="173"/>
      <c r="BM17" s="173"/>
    </row>
    <row r="18" ht="30.0" customHeight="1">
      <c r="A18" s="120"/>
      <c r="B18" s="120"/>
      <c r="C18" s="120"/>
      <c r="D18" s="120"/>
      <c r="E18" s="120"/>
      <c r="F18" s="120"/>
      <c r="G18" s="120"/>
      <c r="H18" s="217">
        <v>1.0</v>
      </c>
      <c r="I18" s="126">
        <v>5.0</v>
      </c>
      <c r="J18" s="411">
        <v>99.0</v>
      </c>
      <c r="K18" s="126">
        <v>0.0</v>
      </c>
      <c r="L18" s="217">
        <v>2.0</v>
      </c>
      <c r="M18" s="126"/>
      <c r="N18" s="434"/>
      <c r="O18" s="127">
        <v>145.0</v>
      </c>
      <c r="P18" s="219" t="s">
        <v>90</v>
      </c>
      <c r="Q18" s="220" t="s">
        <v>155</v>
      </c>
      <c r="R18" s="129" t="s">
        <v>91</v>
      </c>
      <c r="S18" s="132">
        <v>51310.0</v>
      </c>
      <c r="T18" s="196" t="s">
        <v>246</v>
      </c>
      <c r="U18" s="127">
        <v>11.0</v>
      </c>
      <c r="V18" s="183" t="s">
        <v>84</v>
      </c>
      <c r="W18" s="129" t="s">
        <v>85</v>
      </c>
      <c r="X18" s="418">
        <v>4224.0</v>
      </c>
      <c r="Y18" s="127" t="s">
        <v>87</v>
      </c>
      <c r="Z18" s="127"/>
      <c r="AA18" s="144">
        <v>0.0</v>
      </c>
      <c r="AB18" s="127"/>
      <c r="AC18" s="144">
        <f t="shared" si="12"/>
        <v>0</v>
      </c>
      <c r="AD18" s="127"/>
      <c r="AE18" s="144">
        <f t="shared" si="13"/>
        <v>0</v>
      </c>
      <c r="AF18" s="360"/>
      <c r="AG18" s="359">
        <f t="shared" si="1"/>
        <v>0</v>
      </c>
      <c r="AH18" s="127"/>
      <c r="AI18" s="144">
        <v>0.0</v>
      </c>
      <c r="AJ18" s="127"/>
      <c r="AK18" s="144">
        <f t="shared" ref="AK18:AK20" si="14">AI18</f>
        <v>0</v>
      </c>
      <c r="AL18" s="127"/>
      <c r="AM18" s="144"/>
      <c r="AN18" s="360"/>
      <c r="AO18" s="359">
        <f t="shared" si="6"/>
        <v>0</v>
      </c>
      <c r="AP18" s="127"/>
      <c r="AQ18" s="144" t="str">
        <f t="shared" si="7"/>
        <v/>
      </c>
      <c r="AR18" s="127"/>
      <c r="AS18" s="144" t="str">
        <f t="shared" si="2"/>
        <v/>
      </c>
      <c r="AT18" s="127"/>
      <c r="AU18" s="144" t="str">
        <f t="shared" si="8"/>
        <v/>
      </c>
      <c r="AV18" s="360"/>
      <c r="AW18" s="359">
        <f t="shared" si="9"/>
        <v>0</v>
      </c>
      <c r="AX18" s="127"/>
      <c r="AY18" s="144" t="str">
        <f t="shared" si="10"/>
        <v/>
      </c>
      <c r="AZ18" s="127"/>
      <c r="BA18" s="144" t="str">
        <f t="shared" si="3"/>
        <v/>
      </c>
      <c r="BB18" s="127"/>
      <c r="BC18" s="144" t="str">
        <f t="shared" si="4"/>
        <v/>
      </c>
      <c r="BD18" s="360"/>
      <c r="BE18" s="359">
        <f t="shared" si="11"/>
        <v>0</v>
      </c>
      <c r="BF18" s="127"/>
      <c r="BG18" s="419">
        <v>150000.0</v>
      </c>
      <c r="BH18" s="173"/>
      <c r="BI18" s="226"/>
      <c r="BJ18" s="173"/>
      <c r="BK18" s="173"/>
      <c r="BL18" s="173"/>
      <c r="BM18" s="173"/>
    </row>
    <row r="19" ht="30.0" customHeight="1">
      <c r="A19" s="120"/>
      <c r="B19" s="120"/>
      <c r="C19" s="120"/>
      <c r="D19" s="120"/>
      <c r="E19" s="120"/>
      <c r="F19" s="120"/>
      <c r="G19" s="120"/>
      <c r="H19" s="217">
        <v>1.0</v>
      </c>
      <c r="I19" s="126">
        <v>5.0</v>
      </c>
      <c r="J19" s="411">
        <v>99.0</v>
      </c>
      <c r="K19" s="126">
        <v>0.0</v>
      </c>
      <c r="L19" s="217">
        <v>2.0</v>
      </c>
      <c r="M19" s="126"/>
      <c r="N19" s="434"/>
      <c r="O19" s="127">
        <v>145.0</v>
      </c>
      <c r="P19" s="219" t="s">
        <v>90</v>
      </c>
      <c r="Q19" s="220" t="s">
        <v>155</v>
      </c>
      <c r="R19" s="129" t="s">
        <v>91</v>
      </c>
      <c r="S19" s="132">
        <v>51310.0</v>
      </c>
      <c r="T19" s="196" t="s">
        <v>246</v>
      </c>
      <c r="U19" s="127">
        <v>11.0</v>
      </c>
      <c r="V19" s="183" t="s">
        <v>84</v>
      </c>
      <c r="W19" s="129" t="s">
        <v>85</v>
      </c>
      <c r="X19" s="418">
        <v>4225.0</v>
      </c>
      <c r="Y19" s="127" t="s">
        <v>87</v>
      </c>
      <c r="Z19" s="127"/>
      <c r="AA19" s="144">
        <v>0.0</v>
      </c>
      <c r="AB19" s="127"/>
      <c r="AC19" s="144">
        <f t="shared" si="12"/>
        <v>0</v>
      </c>
      <c r="AD19" s="127"/>
      <c r="AE19" s="144">
        <f t="shared" si="13"/>
        <v>0</v>
      </c>
      <c r="AF19" s="360"/>
      <c r="AG19" s="359">
        <f t="shared" si="1"/>
        <v>0</v>
      </c>
      <c r="AH19" s="127"/>
      <c r="AI19" s="144">
        <v>0.0</v>
      </c>
      <c r="AJ19" s="127"/>
      <c r="AK19" s="144">
        <f t="shared" si="14"/>
        <v>0</v>
      </c>
      <c r="AL19" s="127"/>
      <c r="AM19" s="144"/>
      <c r="AN19" s="360"/>
      <c r="AO19" s="359">
        <f t="shared" si="6"/>
        <v>0</v>
      </c>
      <c r="AP19" s="127"/>
      <c r="AQ19" s="144" t="str">
        <f t="shared" si="7"/>
        <v/>
      </c>
      <c r="AR19" s="127"/>
      <c r="AS19" s="144" t="str">
        <f t="shared" si="2"/>
        <v/>
      </c>
      <c r="AT19" s="127"/>
      <c r="AU19" s="144" t="str">
        <f t="shared" si="8"/>
        <v/>
      </c>
      <c r="AV19" s="360"/>
      <c r="AW19" s="359">
        <f t="shared" si="9"/>
        <v>0</v>
      </c>
      <c r="AX19" s="127"/>
      <c r="AY19" s="144" t="str">
        <f t="shared" si="10"/>
        <v/>
      </c>
      <c r="AZ19" s="127"/>
      <c r="BA19" s="144" t="str">
        <f t="shared" si="3"/>
        <v/>
      </c>
      <c r="BB19" s="127"/>
      <c r="BC19" s="144" t="str">
        <f t="shared" si="4"/>
        <v/>
      </c>
      <c r="BD19" s="360"/>
      <c r="BE19" s="359">
        <f t="shared" si="11"/>
        <v>0</v>
      </c>
      <c r="BF19" s="127"/>
      <c r="BG19" s="419">
        <v>1192000.0</v>
      </c>
      <c r="BH19" s="173"/>
      <c r="BI19" s="226"/>
      <c r="BJ19" s="173"/>
      <c r="BK19" s="173"/>
      <c r="BL19" s="173"/>
      <c r="BM19" s="173"/>
    </row>
    <row r="20" ht="30.0" customHeight="1">
      <c r="A20" s="120"/>
      <c r="B20" s="120"/>
      <c r="C20" s="120"/>
      <c r="D20" s="120"/>
      <c r="E20" s="120"/>
      <c r="F20" s="120"/>
      <c r="G20" s="120"/>
      <c r="H20" s="217">
        <v>1.0</v>
      </c>
      <c r="I20" s="126">
        <v>5.0</v>
      </c>
      <c r="J20" s="411">
        <v>99.0</v>
      </c>
      <c r="K20" s="126">
        <v>0.0</v>
      </c>
      <c r="L20" s="217">
        <v>2.0</v>
      </c>
      <c r="M20" s="126"/>
      <c r="N20" s="434"/>
      <c r="O20" s="127">
        <v>145.0</v>
      </c>
      <c r="P20" s="219" t="s">
        <v>90</v>
      </c>
      <c r="Q20" s="220" t="s">
        <v>155</v>
      </c>
      <c r="R20" s="129" t="s">
        <v>91</v>
      </c>
      <c r="S20" s="132">
        <v>51310.0</v>
      </c>
      <c r="T20" s="196" t="s">
        <v>246</v>
      </c>
      <c r="U20" s="127">
        <v>11.0</v>
      </c>
      <c r="V20" s="183" t="s">
        <v>84</v>
      </c>
      <c r="W20" s="129" t="s">
        <v>85</v>
      </c>
      <c r="X20" s="418">
        <v>4226.0</v>
      </c>
      <c r="Y20" s="127" t="s">
        <v>87</v>
      </c>
      <c r="Z20" s="127"/>
      <c r="AA20" s="144">
        <v>0.0</v>
      </c>
      <c r="AB20" s="127"/>
      <c r="AC20" s="144">
        <f t="shared" si="12"/>
        <v>0</v>
      </c>
      <c r="AD20" s="127"/>
      <c r="AE20" s="144">
        <f t="shared" si="13"/>
        <v>0</v>
      </c>
      <c r="AF20" s="360"/>
      <c r="AG20" s="359">
        <f t="shared" si="1"/>
        <v>0</v>
      </c>
      <c r="AH20" s="127"/>
      <c r="AI20" s="144">
        <v>0.0</v>
      </c>
      <c r="AJ20" s="127"/>
      <c r="AK20" s="144">
        <f t="shared" si="14"/>
        <v>0</v>
      </c>
      <c r="AL20" s="127"/>
      <c r="AM20" s="144"/>
      <c r="AN20" s="360"/>
      <c r="AO20" s="359">
        <f t="shared" si="6"/>
        <v>0</v>
      </c>
      <c r="AP20" s="127"/>
      <c r="AQ20" s="144" t="str">
        <f t="shared" si="7"/>
        <v/>
      </c>
      <c r="AR20" s="127"/>
      <c r="AS20" s="144" t="str">
        <f t="shared" si="2"/>
        <v/>
      </c>
      <c r="AT20" s="127"/>
      <c r="AU20" s="144" t="str">
        <f t="shared" si="8"/>
        <v/>
      </c>
      <c r="AV20" s="360"/>
      <c r="AW20" s="359">
        <f t="shared" si="9"/>
        <v>0</v>
      </c>
      <c r="AX20" s="127"/>
      <c r="AY20" s="144" t="str">
        <f t="shared" si="10"/>
        <v/>
      </c>
      <c r="AZ20" s="127"/>
      <c r="BA20" s="144" t="str">
        <f t="shared" si="3"/>
        <v/>
      </c>
      <c r="BB20" s="127"/>
      <c r="BC20" s="144" t="str">
        <f t="shared" si="4"/>
        <v/>
      </c>
      <c r="BD20" s="360"/>
      <c r="BE20" s="359">
        <f t="shared" si="11"/>
        <v>0</v>
      </c>
      <c r="BF20" s="127"/>
      <c r="BG20" s="419">
        <v>101376.0</v>
      </c>
      <c r="BH20" s="173"/>
      <c r="BI20" s="226"/>
      <c r="BJ20" s="173"/>
      <c r="BK20" s="173"/>
      <c r="BL20" s="173"/>
      <c r="BM20" s="173"/>
    </row>
    <row r="21" ht="30.0" customHeight="1">
      <c r="A21" s="120"/>
      <c r="B21" s="120"/>
      <c r="C21" s="120"/>
      <c r="D21" s="120"/>
      <c r="E21" s="120"/>
      <c r="F21" s="120"/>
      <c r="G21" s="120"/>
      <c r="H21" s="217">
        <v>1.0</v>
      </c>
      <c r="I21" s="126">
        <v>5.0</v>
      </c>
      <c r="J21" s="411">
        <v>99.0</v>
      </c>
      <c r="K21" s="126">
        <v>0.0</v>
      </c>
      <c r="L21" s="217">
        <v>2.0</v>
      </c>
      <c r="M21" s="126"/>
      <c r="N21" s="434"/>
      <c r="O21" s="127">
        <v>145.0</v>
      </c>
      <c r="P21" s="219" t="s">
        <v>90</v>
      </c>
      <c r="Q21" s="220" t="s">
        <v>155</v>
      </c>
      <c r="R21" s="129" t="s">
        <v>91</v>
      </c>
      <c r="S21" s="132">
        <v>51310.0</v>
      </c>
      <c r="T21" s="196" t="s">
        <v>246</v>
      </c>
      <c r="U21" s="127">
        <v>11.0</v>
      </c>
      <c r="V21" s="183" t="s">
        <v>84</v>
      </c>
      <c r="W21" s="129" t="s">
        <v>85</v>
      </c>
      <c r="X21" s="418">
        <v>4230.0</v>
      </c>
      <c r="Y21" s="127" t="s">
        <v>87</v>
      </c>
      <c r="Z21" s="127"/>
      <c r="AA21" s="144">
        <v>0.0</v>
      </c>
      <c r="AB21" s="127"/>
      <c r="AC21" s="144">
        <f t="shared" si="12"/>
        <v>0</v>
      </c>
      <c r="AD21" s="127"/>
      <c r="AE21" s="144">
        <f t="shared" si="13"/>
        <v>0</v>
      </c>
      <c r="AF21" s="360"/>
      <c r="AG21" s="359">
        <f t="shared" si="1"/>
        <v>0</v>
      </c>
      <c r="AH21" s="127"/>
      <c r="AI21" s="144">
        <v>0.0</v>
      </c>
      <c r="AJ21" s="127"/>
      <c r="AK21" s="144">
        <v>86976.0</v>
      </c>
      <c r="AL21" s="127"/>
      <c r="AM21" s="144"/>
      <c r="AN21" s="360"/>
      <c r="AO21" s="359">
        <f t="shared" si="6"/>
        <v>86976</v>
      </c>
      <c r="AP21" s="127"/>
      <c r="AQ21" s="144" t="str">
        <f t="shared" si="7"/>
        <v/>
      </c>
      <c r="AR21" s="127"/>
      <c r="AS21" s="144" t="str">
        <f t="shared" si="2"/>
        <v/>
      </c>
      <c r="AT21" s="127"/>
      <c r="AU21" s="144" t="str">
        <f t="shared" si="8"/>
        <v/>
      </c>
      <c r="AV21" s="360"/>
      <c r="AW21" s="359">
        <f t="shared" si="9"/>
        <v>0</v>
      </c>
      <c r="AX21" s="127"/>
      <c r="AY21" s="144" t="str">
        <f t="shared" si="10"/>
        <v/>
      </c>
      <c r="AZ21" s="127"/>
      <c r="BA21" s="144" t="str">
        <f t="shared" si="3"/>
        <v/>
      </c>
      <c r="BB21" s="127"/>
      <c r="BC21" s="144" t="str">
        <f t="shared" si="4"/>
        <v/>
      </c>
      <c r="BD21" s="360"/>
      <c r="BE21" s="359">
        <f t="shared" si="11"/>
        <v>0</v>
      </c>
      <c r="BF21" s="127"/>
      <c r="BG21" s="419">
        <v>347904.0</v>
      </c>
      <c r="BH21" s="173"/>
      <c r="BI21" s="226"/>
      <c r="BJ21" s="173"/>
      <c r="BK21" s="173"/>
      <c r="BL21" s="173"/>
      <c r="BM21" s="173"/>
    </row>
    <row r="22" ht="30.0" customHeight="1">
      <c r="A22" s="120"/>
      <c r="B22" s="120"/>
      <c r="C22" s="120"/>
      <c r="D22" s="120"/>
      <c r="E22" s="120"/>
      <c r="F22" s="120"/>
      <c r="G22" s="120"/>
      <c r="H22" s="217">
        <v>1.0</v>
      </c>
      <c r="I22" s="126">
        <v>5.0</v>
      </c>
      <c r="J22" s="411">
        <v>99.0</v>
      </c>
      <c r="K22" s="126">
        <v>0.0</v>
      </c>
      <c r="L22" s="217">
        <v>2.0</v>
      </c>
      <c r="M22" s="126"/>
      <c r="N22" s="434"/>
      <c r="O22" s="127">
        <v>145.0</v>
      </c>
      <c r="P22" s="219" t="s">
        <v>90</v>
      </c>
      <c r="Q22" s="220" t="s">
        <v>155</v>
      </c>
      <c r="R22" s="129" t="s">
        <v>91</v>
      </c>
      <c r="S22" s="132">
        <v>51310.0</v>
      </c>
      <c r="T22" s="196" t="s">
        <v>246</v>
      </c>
      <c r="U22" s="127">
        <v>11.0</v>
      </c>
      <c r="V22" s="183" t="s">
        <v>84</v>
      </c>
      <c r="W22" s="129" t="s">
        <v>85</v>
      </c>
      <c r="X22" s="418">
        <v>4232.0</v>
      </c>
      <c r="Y22" s="127" t="s">
        <v>87</v>
      </c>
      <c r="Z22" s="127"/>
      <c r="AA22" s="144">
        <v>0.0</v>
      </c>
      <c r="AB22" s="127"/>
      <c r="AC22" s="144">
        <f t="shared" si="12"/>
        <v>0</v>
      </c>
      <c r="AD22" s="127"/>
      <c r="AE22" s="144">
        <f t="shared" si="13"/>
        <v>0</v>
      </c>
      <c r="AF22" s="360"/>
      <c r="AG22" s="359">
        <f t="shared" si="1"/>
        <v>0</v>
      </c>
      <c r="AH22" s="127"/>
      <c r="AI22" s="144">
        <v>0.0</v>
      </c>
      <c r="AJ22" s="127"/>
      <c r="AK22" s="144">
        <v>39093.32</v>
      </c>
      <c r="AL22" s="127"/>
      <c r="AM22" s="144"/>
      <c r="AN22" s="360"/>
      <c r="AO22" s="359">
        <f t="shared" si="6"/>
        <v>39093.32</v>
      </c>
      <c r="AP22" s="127"/>
      <c r="AQ22" s="144" t="str">
        <f t="shared" si="7"/>
        <v/>
      </c>
      <c r="AR22" s="127"/>
      <c r="AS22" s="144" t="str">
        <f t="shared" si="2"/>
        <v/>
      </c>
      <c r="AT22" s="127"/>
      <c r="AU22" s="144" t="str">
        <f t="shared" si="8"/>
        <v/>
      </c>
      <c r="AV22" s="360"/>
      <c r="AW22" s="359">
        <f t="shared" si="9"/>
        <v>0</v>
      </c>
      <c r="AX22" s="127"/>
      <c r="AY22" s="144" t="str">
        <f t="shared" si="10"/>
        <v/>
      </c>
      <c r="AZ22" s="127"/>
      <c r="BA22" s="144" t="str">
        <f t="shared" si="3"/>
        <v/>
      </c>
      <c r="BB22" s="127"/>
      <c r="BC22" s="144" t="str">
        <f t="shared" si="4"/>
        <v/>
      </c>
      <c r="BD22" s="360"/>
      <c r="BE22" s="359">
        <f t="shared" si="11"/>
        <v>0</v>
      </c>
      <c r="BF22" s="127"/>
      <c r="BG22" s="419">
        <v>117280.0</v>
      </c>
      <c r="BH22" s="173"/>
      <c r="BI22" s="226"/>
      <c r="BJ22" s="173"/>
      <c r="BK22" s="173"/>
      <c r="BL22" s="173"/>
      <c r="BM22" s="173"/>
    </row>
    <row r="23" ht="30.0" customHeight="1">
      <c r="A23" s="120"/>
      <c r="B23" s="120"/>
      <c r="C23" s="120"/>
      <c r="D23" s="120"/>
      <c r="E23" s="120"/>
      <c r="F23" s="120"/>
      <c r="G23" s="120"/>
      <c r="H23" s="217">
        <v>1.0</v>
      </c>
      <c r="I23" s="126">
        <v>5.0</v>
      </c>
      <c r="J23" s="411">
        <v>99.0</v>
      </c>
      <c r="K23" s="126">
        <v>0.0</v>
      </c>
      <c r="L23" s="217">
        <v>2.0</v>
      </c>
      <c r="M23" s="126"/>
      <c r="N23" s="434"/>
      <c r="O23" s="127">
        <v>145.0</v>
      </c>
      <c r="P23" s="219" t="s">
        <v>90</v>
      </c>
      <c r="Q23" s="220" t="s">
        <v>155</v>
      </c>
      <c r="R23" s="129" t="s">
        <v>91</v>
      </c>
      <c r="S23" s="132">
        <v>51310.0</v>
      </c>
      <c r="T23" s="196" t="s">
        <v>246</v>
      </c>
      <c r="U23" s="127">
        <v>11.0</v>
      </c>
      <c r="V23" s="183" t="s">
        <v>84</v>
      </c>
      <c r="W23" s="129" t="s">
        <v>85</v>
      </c>
      <c r="X23" s="418">
        <v>4235.0</v>
      </c>
      <c r="Y23" s="127" t="s">
        <v>87</v>
      </c>
      <c r="Z23" s="127"/>
      <c r="AA23" s="144">
        <v>0.0</v>
      </c>
      <c r="AB23" s="127"/>
      <c r="AC23" s="144">
        <f t="shared" si="12"/>
        <v>0</v>
      </c>
      <c r="AD23" s="127"/>
      <c r="AE23" s="144">
        <f t="shared" si="13"/>
        <v>0</v>
      </c>
      <c r="AF23" s="360"/>
      <c r="AG23" s="359">
        <f t="shared" si="1"/>
        <v>0</v>
      </c>
      <c r="AH23" s="127"/>
      <c r="AI23" s="144">
        <v>0.0</v>
      </c>
      <c r="AJ23" s="127"/>
      <c r="AK23" s="144">
        <f t="shared" ref="AK23:AK25" si="15">AI23</f>
        <v>0</v>
      </c>
      <c r="AL23" s="127"/>
      <c r="AM23" s="144"/>
      <c r="AN23" s="360"/>
      <c r="AO23" s="359">
        <f t="shared" si="6"/>
        <v>0</v>
      </c>
      <c r="AP23" s="127"/>
      <c r="AQ23" s="144" t="str">
        <f t="shared" si="7"/>
        <v/>
      </c>
      <c r="AR23" s="127"/>
      <c r="AS23" s="144" t="str">
        <f t="shared" si="2"/>
        <v/>
      </c>
      <c r="AT23" s="127"/>
      <c r="AU23" s="144" t="str">
        <f t="shared" si="8"/>
        <v/>
      </c>
      <c r="AV23" s="360"/>
      <c r="AW23" s="359">
        <f t="shared" si="9"/>
        <v>0</v>
      </c>
      <c r="AX23" s="127"/>
      <c r="AY23" s="144" t="str">
        <f t="shared" si="10"/>
        <v/>
      </c>
      <c r="AZ23" s="127"/>
      <c r="BA23" s="144" t="str">
        <f t="shared" si="3"/>
        <v/>
      </c>
      <c r="BB23" s="127"/>
      <c r="BC23" s="144" t="str">
        <f t="shared" si="4"/>
        <v/>
      </c>
      <c r="BD23" s="360"/>
      <c r="BE23" s="359">
        <f t="shared" si="11"/>
        <v>0</v>
      </c>
      <c r="BF23" s="127"/>
      <c r="BG23" s="419">
        <v>1.4E7</v>
      </c>
      <c r="BH23" s="173"/>
      <c r="BI23" s="226"/>
      <c r="BJ23" s="173"/>
      <c r="BK23" s="173"/>
      <c r="BL23" s="173"/>
      <c r="BM23" s="173"/>
    </row>
    <row r="24" ht="30.0" customHeight="1">
      <c r="A24" s="120"/>
      <c r="B24" s="120"/>
      <c r="C24" s="120"/>
      <c r="D24" s="120"/>
      <c r="E24" s="120"/>
      <c r="F24" s="120"/>
      <c r="G24" s="120"/>
      <c r="H24" s="217">
        <v>1.0</v>
      </c>
      <c r="I24" s="126">
        <v>5.0</v>
      </c>
      <c r="J24" s="411">
        <v>99.0</v>
      </c>
      <c r="K24" s="126">
        <v>0.0</v>
      </c>
      <c r="L24" s="217">
        <v>2.0</v>
      </c>
      <c r="M24" s="126"/>
      <c r="N24" s="434"/>
      <c r="O24" s="127">
        <v>145.0</v>
      </c>
      <c r="P24" s="219" t="s">
        <v>90</v>
      </c>
      <c r="Q24" s="220" t="s">
        <v>155</v>
      </c>
      <c r="R24" s="129" t="s">
        <v>91</v>
      </c>
      <c r="S24" s="132">
        <v>51310.0</v>
      </c>
      <c r="T24" s="196" t="s">
        <v>246</v>
      </c>
      <c r="U24" s="127">
        <v>11.0</v>
      </c>
      <c r="V24" s="183" t="s">
        <v>84</v>
      </c>
      <c r="W24" s="129" t="s">
        <v>85</v>
      </c>
      <c r="X24" s="418">
        <v>4236.0</v>
      </c>
      <c r="Y24" s="127" t="s">
        <v>87</v>
      </c>
      <c r="Z24" s="127"/>
      <c r="AA24" s="144">
        <v>0.0</v>
      </c>
      <c r="AB24" s="127"/>
      <c r="AC24" s="144">
        <f t="shared" si="12"/>
        <v>0</v>
      </c>
      <c r="AD24" s="127"/>
      <c r="AE24" s="144">
        <f t="shared" si="13"/>
        <v>0</v>
      </c>
      <c r="AF24" s="360"/>
      <c r="AG24" s="359">
        <f t="shared" si="1"/>
        <v>0</v>
      </c>
      <c r="AH24" s="127"/>
      <c r="AI24" s="144">
        <v>0.0</v>
      </c>
      <c r="AJ24" s="127"/>
      <c r="AK24" s="144">
        <f t="shared" si="15"/>
        <v>0</v>
      </c>
      <c r="AL24" s="127"/>
      <c r="AM24" s="144"/>
      <c r="AN24" s="360"/>
      <c r="AO24" s="359">
        <f t="shared" si="6"/>
        <v>0</v>
      </c>
      <c r="AP24" s="127"/>
      <c r="AQ24" s="144" t="str">
        <f t="shared" si="7"/>
        <v/>
      </c>
      <c r="AR24" s="127"/>
      <c r="AS24" s="144" t="str">
        <f t="shared" si="2"/>
        <v/>
      </c>
      <c r="AT24" s="127"/>
      <c r="AU24" s="144" t="str">
        <f t="shared" si="8"/>
        <v/>
      </c>
      <c r="AV24" s="360"/>
      <c r="AW24" s="359">
        <f t="shared" si="9"/>
        <v>0</v>
      </c>
      <c r="AX24" s="127"/>
      <c r="AY24" s="144" t="str">
        <f t="shared" si="10"/>
        <v/>
      </c>
      <c r="AZ24" s="127"/>
      <c r="BA24" s="144" t="str">
        <f t="shared" si="3"/>
        <v/>
      </c>
      <c r="BB24" s="127"/>
      <c r="BC24" s="144" t="str">
        <f t="shared" si="4"/>
        <v/>
      </c>
      <c r="BD24" s="360"/>
      <c r="BE24" s="359">
        <f t="shared" si="11"/>
        <v>0</v>
      </c>
      <c r="BF24" s="127"/>
      <c r="BG24" s="419">
        <v>342400.0</v>
      </c>
      <c r="BH24" s="173"/>
      <c r="BI24" s="226"/>
      <c r="BJ24" s="173"/>
      <c r="BK24" s="173"/>
      <c r="BL24" s="173"/>
      <c r="BM24" s="173"/>
    </row>
    <row r="25" ht="30.0" customHeight="1">
      <c r="A25" s="120"/>
      <c r="B25" s="120"/>
      <c r="C25" s="120"/>
      <c r="D25" s="120"/>
      <c r="E25" s="120"/>
      <c r="F25" s="120"/>
      <c r="G25" s="120"/>
      <c r="H25" s="217">
        <v>1.0</v>
      </c>
      <c r="I25" s="126">
        <v>5.0</v>
      </c>
      <c r="J25" s="411">
        <v>99.0</v>
      </c>
      <c r="K25" s="126">
        <v>0.0</v>
      </c>
      <c r="L25" s="217">
        <v>2.0</v>
      </c>
      <c r="M25" s="126"/>
      <c r="N25" s="434"/>
      <c r="O25" s="127">
        <v>145.0</v>
      </c>
      <c r="P25" s="219" t="s">
        <v>90</v>
      </c>
      <c r="Q25" s="220" t="s">
        <v>155</v>
      </c>
      <c r="R25" s="129" t="s">
        <v>91</v>
      </c>
      <c r="S25" s="132">
        <v>51310.0</v>
      </c>
      <c r="T25" s="196" t="s">
        <v>246</v>
      </c>
      <c r="U25" s="127">
        <v>11.0</v>
      </c>
      <c r="V25" s="183" t="s">
        <v>84</v>
      </c>
      <c r="W25" s="129" t="s">
        <v>85</v>
      </c>
      <c r="X25" s="418">
        <v>4238.0</v>
      </c>
      <c r="Y25" s="127" t="s">
        <v>87</v>
      </c>
      <c r="Z25" s="127"/>
      <c r="AA25" s="144">
        <v>0.0</v>
      </c>
      <c r="AB25" s="127"/>
      <c r="AC25" s="144">
        <f t="shared" si="12"/>
        <v>0</v>
      </c>
      <c r="AD25" s="127"/>
      <c r="AE25" s="144">
        <f t="shared" si="13"/>
        <v>0</v>
      </c>
      <c r="AF25" s="360"/>
      <c r="AG25" s="359">
        <f t="shared" si="1"/>
        <v>0</v>
      </c>
      <c r="AH25" s="127"/>
      <c r="AI25" s="144">
        <v>0.0</v>
      </c>
      <c r="AJ25" s="127"/>
      <c r="AK25" s="144">
        <f t="shared" si="15"/>
        <v>0</v>
      </c>
      <c r="AL25" s="127"/>
      <c r="AM25" s="144"/>
      <c r="AN25" s="360"/>
      <c r="AO25" s="359">
        <f t="shared" si="6"/>
        <v>0</v>
      </c>
      <c r="AP25" s="127"/>
      <c r="AQ25" s="144" t="str">
        <f t="shared" si="7"/>
        <v/>
      </c>
      <c r="AR25" s="127"/>
      <c r="AS25" s="144" t="str">
        <f t="shared" si="2"/>
        <v/>
      </c>
      <c r="AT25" s="127"/>
      <c r="AU25" s="144" t="str">
        <f t="shared" si="8"/>
        <v/>
      </c>
      <c r="AV25" s="360"/>
      <c r="AW25" s="359">
        <f t="shared" si="9"/>
        <v>0</v>
      </c>
      <c r="AX25" s="127"/>
      <c r="AY25" s="144" t="str">
        <f t="shared" si="10"/>
        <v/>
      </c>
      <c r="AZ25" s="127"/>
      <c r="BA25" s="144" t="str">
        <f t="shared" si="3"/>
        <v/>
      </c>
      <c r="BB25" s="127"/>
      <c r="BC25" s="144" t="str">
        <f t="shared" si="4"/>
        <v/>
      </c>
      <c r="BD25" s="360"/>
      <c r="BE25" s="359">
        <f t="shared" si="11"/>
        <v>0</v>
      </c>
      <c r="BF25" s="127"/>
      <c r="BG25" s="419">
        <v>342400.0</v>
      </c>
      <c r="BH25" s="173"/>
      <c r="BI25" s="226"/>
      <c r="BJ25" s="173"/>
      <c r="BK25" s="173"/>
      <c r="BL25" s="173"/>
      <c r="BM25" s="173"/>
    </row>
    <row r="26" ht="30.0" customHeight="1">
      <c r="A26" s="120"/>
      <c r="B26" s="120"/>
      <c r="C26" s="120"/>
      <c r="D26" s="120"/>
      <c r="E26" s="120"/>
      <c r="F26" s="120"/>
      <c r="G26" s="120"/>
      <c r="H26" s="217">
        <v>1.0</v>
      </c>
      <c r="I26" s="126">
        <v>5.0</v>
      </c>
      <c r="J26" s="411">
        <v>99.0</v>
      </c>
      <c r="K26" s="126">
        <v>0.0</v>
      </c>
      <c r="L26" s="217">
        <v>2.0</v>
      </c>
      <c r="M26" s="126"/>
      <c r="N26" s="434"/>
      <c r="O26" s="127">
        <v>145.0</v>
      </c>
      <c r="P26" s="219" t="s">
        <v>90</v>
      </c>
      <c r="Q26" s="220" t="s">
        <v>155</v>
      </c>
      <c r="R26" s="129" t="s">
        <v>91</v>
      </c>
      <c r="S26" s="132">
        <v>51310.0</v>
      </c>
      <c r="T26" s="196" t="s">
        <v>246</v>
      </c>
      <c r="U26" s="127">
        <v>11.0</v>
      </c>
      <c r="V26" s="183" t="s">
        <v>84</v>
      </c>
      <c r="W26" s="129" t="s">
        <v>85</v>
      </c>
      <c r="X26" s="418">
        <v>4242.0</v>
      </c>
      <c r="Y26" s="127" t="s">
        <v>87</v>
      </c>
      <c r="Z26" s="127"/>
      <c r="AA26" s="144">
        <v>0.0</v>
      </c>
      <c r="AB26" s="127"/>
      <c r="AC26" s="144">
        <f t="shared" si="12"/>
        <v>0</v>
      </c>
      <c r="AD26" s="127"/>
      <c r="AE26" s="144">
        <f t="shared" si="13"/>
        <v>0</v>
      </c>
      <c r="AF26" s="360"/>
      <c r="AG26" s="359">
        <f t="shared" si="1"/>
        <v>0</v>
      </c>
      <c r="AH26" s="127"/>
      <c r="AI26" s="144">
        <v>0.0</v>
      </c>
      <c r="AJ26" s="127"/>
      <c r="AK26" s="144">
        <v>14266.64</v>
      </c>
      <c r="AL26" s="127"/>
      <c r="AM26" s="144"/>
      <c r="AN26" s="360"/>
      <c r="AO26" s="359">
        <f t="shared" si="6"/>
        <v>14266.64</v>
      </c>
      <c r="AP26" s="127"/>
      <c r="AQ26" s="144" t="str">
        <f t="shared" si="7"/>
        <v/>
      </c>
      <c r="AR26" s="127"/>
      <c r="AS26" s="144" t="str">
        <f t="shared" si="2"/>
        <v/>
      </c>
      <c r="AT26" s="127"/>
      <c r="AU26" s="144" t="str">
        <f t="shared" si="8"/>
        <v/>
      </c>
      <c r="AV26" s="360"/>
      <c r="AW26" s="359">
        <f t="shared" si="9"/>
        <v>0</v>
      </c>
      <c r="AX26" s="127"/>
      <c r="AY26" s="144" t="str">
        <f t="shared" si="10"/>
        <v/>
      </c>
      <c r="AZ26" s="127"/>
      <c r="BA26" s="144" t="str">
        <f t="shared" si="3"/>
        <v/>
      </c>
      <c r="BB26" s="127"/>
      <c r="BC26" s="144" t="str">
        <f t="shared" si="4"/>
        <v/>
      </c>
      <c r="BD26" s="360"/>
      <c r="BE26" s="359">
        <f t="shared" si="11"/>
        <v>0</v>
      </c>
      <c r="BF26" s="127"/>
      <c r="BG26" s="419">
        <v>42800.0</v>
      </c>
      <c r="BH26" s="173"/>
      <c r="BI26" s="226"/>
      <c r="BJ26" s="173"/>
      <c r="BK26" s="173"/>
      <c r="BL26" s="173"/>
      <c r="BM26" s="173"/>
    </row>
    <row r="27" ht="30.0" customHeight="1">
      <c r="A27" s="120"/>
      <c r="B27" s="120"/>
      <c r="C27" s="120"/>
      <c r="D27" s="120"/>
      <c r="E27" s="120"/>
      <c r="F27" s="120"/>
      <c r="G27" s="120"/>
      <c r="H27" s="217">
        <v>1.0</v>
      </c>
      <c r="I27" s="126">
        <v>5.0</v>
      </c>
      <c r="J27" s="411">
        <v>99.0</v>
      </c>
      <c r="K27" s="126">
        <v>0.0</v>
      </c>
      <c r="L27" s="217">
        <v>2.0</v>
      </c>
      <c r="M27" s="126"/>
      <c r="N27" s="434"/>
      <c r="O27" s="127">
        <v>145.0</v>
      </c>
      <c r="P27" s="219" t="s">
        <v>90</v>
      </c>
      <c r="Q27" s="220" t="s">
        <v>155</v>
      </c>
      <c r="R27" s="129" t="s">
        <v>91</v>
      </c>
      <c r="S27" s="132">
        <v>51310.0</v>
      </c>
      <c r="T27" s="196" t="s">
        <v>246</v>
      </c>
      <c r="U27" s="127">
        <v>11.0</v>
      </c>
      <c r="V27" s="183" t="s">
        <v>84</v>
      </c>
      <c r="W27" s="129" t="s">
        <v>85</v>
      </c>
      <c r="X27" s="418">
        <v>4243.0</v>
      </c>
      <c r="Y27" s="127" t="s">
        <v>87</v>
      </c>
      <c r="Z27" s="127"/>
      <c r="AA27" s="144">
        <v>0.0</v>
      </c>
      <c r="AB27" s="127"/>
      <c r="AC27" s="144">
        <f t="shared" si="12"/>
        <v>0</v>
      </c>
      <c r="AD27" s="127"/>
      <c r="AE27" s="144">
        <f t="shared" si="13"/>
        <v>0</v>
      </c>
      <c r="AF27" s="360"/>
      <c r="AG27" s="359">
        <f t="shared" si="1"/>
        <v>0</v>
      </c>
      <c r="AH27" s="127"/>
      <c r="AI27" s="144">
        <v>0.0</v>
      </c>
      <c r="AJ27" s="127"/>
      <c r="AK27" s="144">
        <f t="shared" ref="AK27:AK29" si="16">AI27</f>
        <v>0</v>
      </c>
      <c r="AL27" s="127"/>
      <c r="AM27" s="144"/>
      <c r="AN27" s="360"/>
      <c r="AO27" s="359">
        <f t="shared" si="6"/>
        <v>0</v>
      </c>
      <c r="AP27" s="127"/>
      <c r="AQ27" s="144" t="str">
        <f t="shared" si="7"/>
        <v/>
      </c>
      <c r="AR27" s="127"/>
      <c r="AS27" s="144" t="str">
        <f t="shared" si="2"/>
        <v/>
      </c>
      <c r="AT27" s="127"/>
      <c r="AU27" s="144" t="str">
        <f t="shared" si="8"/>
        <v/>
      </c>
      <c r="AV27" s="360"/>
      <c r="AW27" s="359">
        <f t="shared" si="9"/>
        <v>0</v>
      </c>
      <c r="AX27" s="127"/>
      <c r="AY27" s="144" t="str">
        <f t="shared" si="10"/>
        <v/>
      </c>
      <c r="AZ27" s="127"/>
      <c r="BA27" s="144" t="str">
        <f t="shared" si="3"/>
        <v/>
      </c>
      <c r="BB27" s="127"/>
      <c r="BC27" s="144" t="str">
        <f t="shared" si="4"/>
        <v/>
      </c>
      <c r="BD27" s="360"/>
      <c r="BE27" s="359">
        <f t="shared" si="11"/>
        <v>0</v>
      </c>
      <c r="BF27" s="127"/>
      <c r="BG27" s="419">
        <v>8860000.0</v>
      </c>
      <c r="BH27" s="173"/>
      <c r="BI27" s="226"/>
      <c r="BJ27" s="173"/>
      <c r="BK27" s="173"/>
      <c r="BL27" s="173"/>
      <c r="BM27" s="173"/>
    </row>
    <row r="28" ht="30.0" customHeight="1">
      <c r="A28" s="120"/>
      <c r="B28" s="120"/>
      <c r="C28" s="120"/>
      <c r="D28" s="120"/>
      <c r="E28" s="120"/>
      <c r="F28" s="120"/>
      <c r="G28" s="120"/>
      <c r="H28" s="217">
        <v>1.0</v>
      </c>
      <c r="I28" s="126">
        <v>5.0</v>
      </c>
      <c r="J28" s="411">
        <v>99.0</v>
      </c>
      <c r="K28" s="126">
        <v>0.0</v>
      </c>
      <c r="L28" s="217">
        <v>2.0</v>
      </c>
      <c r="M28" s="126"/>
      <c r="N28" s="434"/>
      <c r="O28" s="127">
        <v>145.0</v>
      </c>
      <c r="P28" s="219" t="s">
        <v>90</v>
      </c>
      <c r="Q28" s="220" t="s">
        <v>155</v>
      </c>
      <c r="R28" s="129" t="s">
        <v>91</v>
      </c>
      <c r="S28" s="132">
        <v>51310.0</v>
      </c>
      <c r="T28" s="196" t="s">
        <v>246</v>
      </c>
      <c r="U28" s="127">
        <v>11.0</v>
      </c>
      <c r="V28" s="183" t="s">
        <v>84</v>
      </c>
      <c r="W28" s="129" t="s">
        <v>85</v>
      </c>
      <c r="X28" s="418">
        <v>4244.0</v>
      </c>
      <c r="Y28" s="127" t="s">
        <v>87</v>
      </c>
      <c r="Z28" s="127"/>
      <c r="AA28" s="144">
        <v>0.0</v>
      </c>
      <c r="AB28" s="127"/>
      <c r="AC28" s="144">
        <f t="shared" si="12"/>
        <v>0</v>
      </c>
      <c r="AD28" s="127"/>
      <c r="AE28" s="144">
        <f t="shared" si="13"/>
        <v>0</v>
      </c>
      <c r="AF28" s="360"/>
      <c r="AG28" s="359">
        <f t="shared" si="1"/>
        <v>0</v>
      </c>
      <c r="AH28" s="127"/>
      <c r="AI28" s="144">
        <v>0.0</v>
      </c>
      <c r="AJ28" s="127"/>
      <c r="AK28" s="144">
        <f t="shared" si="16"/>
        <v>0</v>
      </c>
      <c r="AL28" s="127"/>
      <c r="AM28" s="144"/>
      <c r="AN28" s="360"/>
      <c r="AO28" s="359">
        <f t="shared" si="6"/>
        <v>0</v>
      </c>
      <c r="AP28" s="127"/>
      <c r="AQ28" s="144" t="str">
        <f t="shared" si="7"/>
        <v/>
      </c>
      <c r="AR28" s="127"/>
      <c r="AS28" s="144" t="str">
        <f t="shared" si="2"/>
        <v/>
      </c>
      <c r="AT28" s="127"/>
      <c r="AU28" s="144" t="str">
        <f t="shared" si="8"/>
        <v/>
      </c>
      <c r="AV28" s="360"/>
      <c r="AW28" s="359">
        <f t="shared" si="9"/>
        <v>0</v>
      </c>
      <c r="AX28" s="127"/>
      <c r="AY28" s="144" t="str">
        <f t="shared" si="10"/>
        <v/>
      </c>
      <c r="AZ28" s="127"/>
      <c r="BA28" s="144" t="str">
        <f t="shared" si="3"/>
        <v/>
      </c>
      <c r="BB28" s="127"/>
      <c r="BC28" s="144" t="str">
        <f t="shared" si="4"/>
        <v/>
      </c>
      <c r="BD28" s="360"/>
      <c r="BE28" s="359">
        <f t="shared" si="11"/>
        <v>0</v>
      </c>
      <c r="BF28" s="127"/>
      <c r="BG28" s="419">
        <v>205440.0</v>
      </c>
      <c r="BH28" s="173"/>
      <c r="BI28" s="226"/>
      <c r="BJ28" s="173"/>
      <c r="BK28" s="173"/>
      <c r="BL28" s="173"/>
      <c r="BM28" s="173"/>
    </row>
    <row r="29" ht="30.0" customHeight="1">
      <c r="A29" s="120"/>
      <c r="B29" s="120"/>
      <c r="C29" s="120"/>
      <c r="D29" s="120"/>
      <c r="E29" s="120"/>
      <c r="F29" s="120"/>
      <c r="G29" s="120"/>
      <c r="H29" s="217">
        <v>1.0</v>
      </c>
      <c r="I29" s="126">
        <v>5.0</v>
      </c>
      <c r="J29" s="411">
        <v>99.0</v>
      </c>
      <c r="K29" s="126">
        <v>0.0</v>
      </c>
      <c r="L29" s="217">
        <v>2.0</v>
      </c>
      <c r="M29" s="126"/>
      <c r="N29" s="434"/>
      <c r="O29" s="127">
        <v>145.0</v>
      </c>
      <c r="P29" s="219" t="s">
        <v>90</v>
      </c>
      <c r="Q29" s="220" t="s">
        <v>155</v>
      </c>
      <c r="R29" s="129" t="s">
        <v>91</v>
      </c>
      <c r="S29" s="132">
        <v>51311.0</v>
      </c>
      <c r="T29" s="196" t="s">
        <v>246</v>
      </c>
      <c r="U29" s="127">
        <v>11.0</v>
      </c>
      <c r="V29" s="183" t="s">
        <v>84</v>
      </c>
      <c r="W29" s="129" t="s">
        <v>85</v>
      </c>
      <c r="X29" s="418">
        <v>4249.0</v>
      </c>
      <c r="Y29" s="127" t="s">
        <v>87</v>
      </c>
      <c r="Z29" s="127"/>
      <c r="AA29" s="144">
        <v>0.0</v>
      </c>
      <c r="AB29" s="127"/>
      <c r="AC29" s="144">
        <f t="shared" si="12"/>
        <v>0</v>
      </c>
      <c r="AD29" s="127"/>
      <c r="AE29" s="144">
        <f t="shared" si="13"/>
        <v>0</v>
      </c>
      <c r="AF29" s="360"/>
      <c r="AG29" s="359">
        <f t="shared" si="1"/>
        <v>0</v>
      </c>
      <c r="AH29" s="127"/>
      <c r="AI29" s="144">
        <v>0.0</v>
      </c>
      <c r="AJ29" s="127"/>
      <c r="AK29" s="144">
        <f t="shared" si="16"/>
        <v>0</v>
      </c>
      <c r="AL29" s="127"/>
      <c r="AM29" s="144"/>
      <c r="AN29" s="360"/>
      <c r="AO29" s="359">
        <f t="shared" si="6"/>
        <v>0</v>
      </c>
      <c r="AP29" s="127"/>
      <c r="AQ29" s="144" t="str">
        <f t="shared" si="7"/>
        <v/>
      </c>
      <c r="AR29" s="127"/>
      <c r="AS29" s="144" t="str">
        <f t="shared" si="2"/>
        <v/>
      </c>
      <c r="AT29" s="127"/>
      <c r="AU29" s="144" t="str">
        <f t="shared" si="8"/>
        <v/>
      </c>
      <c r="AV29" s="360"/>
      <c r="AW29" s="359">
        <f t="shared" si="9"/>
        <v>0</v>
      </c>
      <c r="AX29" s="127"/>
      <c r="AY29" s="144" t="str">
        <f t="shared" si="10"/>
        <v/>
      </c>
      <c r="AZ29" s="127"/>
      <c r="BA29" s="144" t="str">
        <f t="shared" si="3"/>
        <v/>
      </c>
      <c r="BB29" s="127"/>
      <c r="BC29" s="144" t="str">
        <f t="shared" si="4"/>
        <v/>
      </c>
      <c r="BD29" s="360"/>
      <c r="BE29" s="359">
        <f t="shared" si="11"/>
        <v>0</v>
      </c>
      <c r="BF29" s="127"/>
      <c r="BG29" s="419">
        <v>1100000.0</v>
      </c>
      <c r="BH29" s="173"/>
      <c r="BI29" s="226"/>
      <c r="BJ29" s="173"/>
      <c r="BK29" s="173"/>
      <c r="BL29" s="173"/>
      <c r="BM29" s="173"/>
    </row>
    <row r="30" ht="30.0" customHeight="1">
      <c r="A30" s="120"/>
      <c r="B30" s="120"/>
      <c r="C30" s="120"/>
      <c r="D30" s="120"/>
      <c r="E30" s="120"/>
      <c r="F30" s="120"/>
      <c r="G30" s="120"/>
      <c r="H30" s="217">
        <v>1.0</v>
      </c>
      <c r="I30" s="126">
        <v>5.0</v>
      </c>
      <c r="J30" s="411">
        <v>99.0</v>
      </c>
      <c r="K30" s="126">
        <v>0.0</v>
      </c>
      <c r="L30" s="217">
        <v>2.0</v>
      </c>
      <c r="M30" s="126"/>
      <c r="N30" s="434"/>
      <c r="O30" s="127">
        <v>145.0</v>
      </c>
      <c r="P30" s="219" t="s">
        <v>90</v>
      </c>
      <c r="Q30" s="220" t="s">
        <v>155</v>
      </c>
      <c r="R30" s="129" t="s">
        <v>91</v>
      </c>
      <c r="S30" s="132">
        <v>51310.0</v>
      </c>
      <c r="T30" s="196" t="s">
        <v>246</v>
      </c>
      <c r="U30" s="127">
        <v>11.0</v>
      </c>
      <c r="V30" s="183" t="s">
        <v>84</v>
      </c>
      <c r="W30" s="129" t="s">
        <v>85</v>
      </c>
      <c r="X30" s="418">
        <v>4250.0</v>
      </c>
      <c r="Y30" s="127" t="s">
        <v>87</v>
      </c>
      <c r="Z30" s="127"/>
      <c r="AA30" s="144">
        <v>0.0</v>
      </c>
      <c r="AB30" s="127"/>
      <c r="AC30" s="144">
        <f t="shared" si="12"/>
        <v>0</v>
      </c>
      <c r="AD30" s="127"/>
      <c r="AE30" s="144">
        <f t="shared" si="13"/>
        <v>0</v>
      </c>
      <c r="AF30" s="360"/>
      <c r="AG30" s="359">
        <f t="shared" si="1"/>
        <v>0</v>
      </c>
      <c r="AH30" s="127"/>
      <c r="AI30" s="144">
        <v>0.0</v>
      </c>
      <c r="AJ30" s="127"/>
      <c r="AK30" s="144">
        <v>500000.0</v>
      </c>
      <c r="AL30" s="127"/>
      <c r="AM30" s="144"/>
      <c r="AN30" s="360"/>
      <c r="AO30" s="359">
        <f t="shared" si="6"/>
        <v>500000</v>
      </c>
      <c r="AP30" s="127"/>
      <c r="AQ30" s="144" t="str">
        <f t="shared" si="7"/>
        <v/>
      </c>
      <c r="AR30" s="127"/>
      <c r="AS30" s="144" t="str">
        <f t="shared" si="2"/>
        <v/>
      </c>
      <c r="AT30" s="127"/>
      <c r="AU30" s="144" t="str">
        <f t="shared" si="8"/>
        <v/>
      </c>
      <c r="AV30" s="360"/>
      <c r="AW30" s="359">
        <f t="shared" si="9"/>
        <v>0</v>
      </c>
      <c r="AX30" s="127"/>
      <c r="AY30" s="144" t="str">
        <f t="shared" si="10"/>
        <v/>
      </c>
      <c r="AZ30" s="127"/>
      <c r="BA30" s="144" t="str">
        <f t="shared" si="3"/>
        <v/>
      </c>
      <c r="BB30" s="127"/>
      <c r="BC30" s="144" t="str">
        <f t="shared" si="4"/>
        <v/>
      </c>
      <c r="BD30" s="360"/>
      <c r="BE30" s="359">
        <f t="shared" si="11"/>
        <v>0</v>
      </c>
      <c r="BF30" s="127"/>
      <c r="BG30" s="419">
        <v>1500000.0</v>
      </c>
      <c r="BH30" s="173"/>
      <c r="BI30" s="226"/>
      <c r="BJ30" s="173"/>
      <c r="BK30" s="173"/>
      <c r="BL30" s="173"/>
      <c r="BM30" s="173"/>
    </row>
    <row r="31" ht="30.0" customHeight="1">
      <c r="A31" s="120"/>
      <c r="B31" s="120"/>
      <c r="C31" s="120"/>
      <c r="D31" s="120"/>
      <c r="E31" s="120"/>
      <c r="F31" s="120"/>
      <c r="G31" s="120"/>
      <c r="H31" s="217">
        <v>1.0</v>
      </c>
      <c r="I31" s="126">
        <v>5.0</v>
      </c>
      <c r="J31" s="411">
        <v>99.0</v>
      </c>
      <c r="K31" s="126">
        <v>0.0</v>
      </c>
      <c r="L31" s="217">
        <v>2.0</v>
      </c>
      <c r="M31" s="126"/>
      <c r="N31" s="434"/>
      <c r="O31" s="127">
        <v>145.0</v>
      </c>
      <c r="P31" s="219" t="s">
        <v>90</v>
      </c>
      <c r="Q31" s="220" t="s">
        <v>155</v>
      </c>
      <c r="R31" s="129" t="s">
        <v>91</v>
      </c>
      <c r="S31" s="132">
        <v>51310.0</v>
      </c>
      <c r="T31" s="196" t="s">
        <v>246</v>
      </c>
      <c r="U31" s="127">
        <v>11.0</v>
      </c>
      <c r="V31" s="183" t="s">
        <v>84</v>
      </c>
      <c r="W31" s="129" t="s">
        <v>85</v>
      </c>
      <c r="X31" s="418">
        <v>4254.0</v>
      </c>
      <c r="Y31" s="127" t="s">
        <v>87</v>
      </c>
      <c r="Z31" s="127"/>
      <c r="AA31" s="144">
        <v>0.0</v>
      </c>
      <c r="AB31" s="127"/>
      <c r="AC31" s="144">
        <f t="shared" si="12"/>
        <v>0</v>
      </c>
      <c r="AD31" s="127"/>
      <c r="AE31" s="144">
        <f t="shared" si="13"/>
        <v>0</v>
      </c>
      <c r="AF31" s="360"/>
      <c r="AG31" s="359">
        <f t="shared" si="1"/>
        <v>0</v>
      </c>
      <c r="AH31" s="127"/>
      <c r="AI31" s="144">
        <v>0.0</v>
      </c>
      <c r="AJ31" s="127"/>
      <c r="AK31" s="144">
        <f t="shared" ref="AK31:AK36" si="17">AI31</f>
        <v>0</v>
      </c>
      <c r="AL31" s="127"/>
      <c r="AM31" s="144"/>
      <c r="AN31" s="360"/>
      <c r="AO31" s="359">
        <f t="shared" si="6"/>
        <v>0</v>
      </c>
      <c r="AP31" s="127"/>
      <c r="AQ31" s="144" t="str">
        <f t="shared" si="7"/>
        <v/>
      </c>
      <c r="AR31" s="127"/>
      <c r="AS31" s="144" t="str">
        <f t="shared" si="2"/>
        <v/>
      </c>
      <c r="AT31" s="127"/>
      <c r="AU31" s="144" t="str">
        <f t="shared" si="8"/>
        <v/>
      </c>
      <c r="AV31" s="360"/>
      <c r="AW31" s="359">
        <f t="shared" si="9"/>
        <v>0</v>
      </c>
      <c r="AX31" s="127"/>
      <c r="AY31" s="144" t="str">
        <f t="shared" si="10"/>
        <v/>
      </c>
      <c r="AZ31" s="127"/>
      <c r="BA31" s="144" t="str">
        <f t="shared" si="3"/>
        <v/>
      </c>
      <c r="BB31" s="127"/>
      <c r="BC31" s="144" t="str">
        <f t="shared" si="4"/>
        <v/>
      </c>
      <c r="BD31" s="360"/>
      <c r="BE31" s="359">
        <f t="shared" si="11"/>
        <v>0</v>
      </c>
      <c r="BF31" s="127"/>
      <c r="BG31" s="419">
        <v>385200.0</v>
      </c>
      <c r="BH31" s="173"/>
      <c r="BI31" s="226"/>
      <c r="BJ31" s="173"/>
      <c r="BK31" s="173"/>
      <c r="BL31" s="173"/>
      <c r="BM31" s="173"/>
    </row>
    <row r="32" ht="30.0" customHeight="1">
      <c r="A32" s="120"/>
      <c r="B32" s="120"/>
      <c r="C32" s="120"/>
      <c r="D32" s="120"/>
      <c r="E32" s="120"/>
      <c r="F32" s="120"/>
      <c r="G32" s="120"/>
      <c r="H32" s="217">
        <v>1.0</v>
      </c>
      <c r="I32" s="126">
        <v>5.0</v>
      </c>
      <c r="J32" s="411">
        <v>99.0</v>
      </c>
      <c r="K32" s="126">
        <v>0.0</v>
      </c>
      <c r="L32" s="217">
        <v>2.0</v>
      </c>
      <c r="M32" s="126"/>
      <c r="N32" s="434"/>
      <c r="O32" s="127">
        <v>145.0</v>
      </c>
      <c r="P32" s="219" t="s">
        <v>90</v>
      </c>
      <c r="Q32" s="220" t="s">
        <v>155</v>
      </c>
      <c r="R32" s="129" t="s">
        <v>91</v>
      </c>
      <c r="S32" s="132">
        <v>51310.0</v>
      </c>
      <c r="T32" s="196" t="s">
        <v>246</v>
      </c>
      <c r="U32" s="127">
        <v>11.0</v>
      </c>
      <c r="V32" s="183" t="s">
        <v>84</v>
      </c>
      <c r="W32" s="129" t="s">
        <v>85</v>
      </c>
      <c r="X32" s="418">
        <v>4255.0</v>
      </c>
      <c r="Y32" s="127" t="s">
        <v>87</v>
      </c>
      <c r="Z32" s="127"/>
      <c r="AA32" s="144">
        <v>0.0</v>
      </c>
      <c r="AB32" s="127"/>
      <c r="AC32" s="144">
        <f t="shared" si="12"/>
        <v>0</v>
      </c>
      <c r="AD32" s="127"/>
      <c r="AE32" s="144">
        <f t="shared" si="13"/>
        <v>0</v>
      </c>
      <c r="AF32" s="360"/>
      <c r="AG32" s="359">
        <f t="shared" si="1"/>
        <v>0</v>
      </c>
      <c r="AH32" s="127"/>
      <c r="AI32" s="144">
        <v>0.0</v>
      </c>
      <c r="AJ32" s="127"/>
      <c r="AK32" s="144">
        <f t="shared" si="17"/>
        <v>0</v>
      </c>
      <c r="AL32" s="127"/>
      <c r="AM32" s="144"/>
      <c r="AN32" s="360"/>
      <c r="AO32" s="359">
        <f t="shared" si="6"/>
        <v>0</v>
      </c>
      <c r="AP32" s="127"/>
      <c r="AQ32" s="144" t="str">
        <f t="shared" si="7"/>
        <v/>
      </c>
      <c r="AR32" s="127"/>
      <c r="AS32" s="144" t="str">
        <f t="shared" si="2"/>
        <v/>
      </c>
      <c r="AT32" s="127"/>
      <c r="AU32" s="144" t="str">
        <f t="shared" si="8"/>
        <v/>
      </c>
      <c r="AV32" s="360"/>
      <c r="AW32" s="359">
        <f t="shared" si="9"/>
        <v>0</v>
      </c>
      <c r="AX32" s="127"/>
      <c r="AY32" s="144" t="str">
        <f t="shared" si="10"/>
        <v/>
      </c>
      <c r="AZ32" s="127"/>
      <c r="BA32" s="144" t="str">
        <f t="shared" si="3"/>
        <v/>
      </c>
      <c r="BB32" s="127"/>
      <c r="BC32" s="144" t="str">
        <f t="shared" si="4"/>
        <v/>
      </c>
      <c r="BD32" s="360"/>
      <c r="BE32" s="359">
        <f t="shared" si="11"/>
        <v>0</v>
      </c>
      <c r="BF32" s="127"/>
      <c r="BG32" s="419">
        <v>260928.0</v>
      </c>
      <c r="BH32" s="173"/>
      <c r="BI32" s="226"/>
      <c r="BJ32" s="173"/>
      <c r="BK32" s="173"/>
      <c r="BL32" s="173"/>
      <c r="BM32" s="173"/>
    </row>
    <row r="33" ht="30.0" customHeight="1">
      <c r="A33" s="120"/>
      <c r="B33" s="120"/>
      <c r="C33" s="120"/>
      <c r="D33" s="120"/>
      <c r="E33" s="120"/>
      <c r="F33" s="120"/>
      <c r="G33" s="120"/>
      <c r="H33" s="217">
        <v>1.0</v>
      </c>
      <c r="I33" s="126">
        <v>5.0</v>
      </c>
      <c r="J33" s="411">
        <v>99.0</v>
      </c>
      <c r="K33" s="126">
        <v>0.0</v>
      </c>
      <c r="L33" s="217">
        <v>2.0</v>
      </c>
      <c r="M33" s="126"/>
      <c r="N33" s="434"/>
      <c r="O33" s="127">
        <v>145.0</v>
      </c>
      <c r="P33" s="219" t="s">
        <v>90</v>
      </c>
      <c r="Q33" s="220" t="s">
        <v>155</v>
      </c>
      <c r="R33" s="129" t="s">
        <v>91</v>
      </c>
      <c r="S33" s="132">
        <v>51310.0</v>
      </c>
      <c r="T33" s="196" t="s">
        <v>246</v>
      </c>
      <c r="U33" s="127">
        <v>11.0</v>
      </c>
      <c r="V33" s="183" t="s">
        <v>84</v>
      </c>
      <c r="W33" s="129" t="s">
        <v>85</v>
      </c>
      <c r="X33" s="418">
        <v>4256.0</v>
      </c>
      <c r="Y33" s="127" t="s">
        <v>87</v>
      </c>
      <c r="Z33" s="127"/>
      <c r="AA33" s="144">
        <v>0.0</v>
      </c>
      <c r="AB33" s="127"/>
      <c r="AC33" s="144">
        <f t="shared" si="12"/>
        <v>0</v>
      </c>
      <c r="AD33" s="127"/>
      <c r="AE33" s="144">
        <f t="shared" si="13"/>
        <v>0</v>
      </c>
      <c r="AF33" s="360"/>
      <c r="AG33" s="359">
        <f t="shared" si="1"/>
        <v>0</v>
      </c>
      <c r="AH33" s="127"/>
      <c r="AI33" s="144">
        <v>0.0</v>
      </c>
      <c r="AJ33" s="127"/>
      <c r="AK33" s="144">
        <f t="shared" si="17"/>
        <v>0</v>
      </c>
      <c r="AL33" s="127"/>
      <c r="AM33" s="144"/>
      <c r="AN33" s="360"/>
      <c r="AO33" s="359">
        <f t="shared" si="6"/>
        <v>0</v>
      </c>
      <c r="AP33" s="127"/>
      <c r="AQ33" s="144" t="str">
        <f t="shared" si="7"/>
        <v/>
      </c>
      <c r="AR33" s="127"/>
      <c r="AS33" s="144" t="str">
        <f t="shared" si="2"/>
        <v/>
      </c>
      <c r="AT33" s="127"/>
      <c r="AU33" s="144" t="str">
        <f t="shared" si="8"/>
        <v/>
      </c>
      <c r="AV33" s="360"/>
      <c r="AW33" s="359">
        <f t="shared" si="9"/>
        <v>0</v>
      </c>
      <c r="AX33" s="127"/>
      <c r="AY33" s="144" t="str">
        <f t="shared" si="10"/>
        <v/>
      </c>
      <c r="AZ33" s="127"/>
      <c r="BA33" s="144" t="str">
        <f t="shared" si="3"/>
        <v/>
      </c>
      <c r="BB33" s="127"/>
      <c r="BC33" s="144" t="str">
        <f t="shared" si="4"/>
        <v/>
      </c>
      <c r="BD33" s="360"/>
      <c r="BE33" s="359">
        <f t="shared" si="11"/>
        <v>0</v>
      </c>
      <c r="BF33" s="127"/>
      <c r="BG33" s="419">
        <v>21440.0</v>
      </c>
      <c r="BH33" s="173"/>
      <c r="BI33" s="226"/>
      <c r="BJ33" s="173"/>
      <c r="BK33" s="173"/>
      <c r="BL33" s="173"/>
      <c r="BM33" s="173"/>
    </row>
    <row r="34" ht="30.0" customHeight="1">
      <c r="A34" s="120"/>
      <c r="B34" s="120"/>
      <c r="C34" s="120"/>
      <c r="D34" s="120"/>
      <c r="E34" s="120"/>
      <c r="F34" s="120"/>
      <c r="G34" s="120"/>
      <c r="H34" s="217">
        <v>1.0</v>
      </c>
      <c r="I34" s="126">
        <v>5.0</v>
      </c>
      <c r="J34" s="411">
        <v>99.0</v>
      </c>
      <c r="K34" s="126">
        <v>0.0</v>
      </c>
      <c r="L34" s="217">
        <v>2.0</v>
      </c>
      <c r="M34" s="126"/>
      <c r="N34" s="434"/>
      <c r="O34" s="127">
        <v>145.0</v>
      </c>
      <c r="P34" s="219" t="s">
        <v>90</v>
      </c>
      <c r="Q34" s="220" t="s">
        <v>155</v>
      </c>
      <c r="R34" s="129" t="s">
        <v>91</v>
      </c>
      <c r="S34" s="132">
        <v>51310.0</v>
      </c>
      <c r="T34" s="196" t="s">
        <v>246</v>
      </c>
      <c r="U34" s="127">
        <v>11.0</v>
      </c>
      <c r="V34" s="183" t="s">
        <v>84</v>
      </c>
      <c r="W34" s="129" t="s">
        <v>85</v>
      </c>
      <c r="X34" s="418">
        <v>4380.0</v>
      </c>
      <c r="Y34" s="127" t="s">
        <v>87</v>
      </c>
      <c r="Z34" s="127"/>
      <c r="AA34" s="144">
        <v>0.0</v>
      </c>
      <c r="AB34" s="127"/>
      <c r="AC34" s="144">
        <f t="shared" si="12"/>
        <v>0</v>
      </c>
      <c r="AD34" s="127"/>
      <c r="AE34" s="144">
        <f t="shared" si="13"/>
        <v>0</v>
      </c>
      <c r="AF34" s="360"/>
      <c r="AG34" s="359">
        <f t="shared" si="1"/>
        <v>0</v>
      </c>
      <c r="AH34" s="127"/>
      <c r="AI34" s="144">
        <v>0.0</v>
      </c>
      <c r="AJ34" s="127"/>
      <c r="AK34" s="144">
        <f t="shared" si="17"/>
        <v>0</v>
      </c>
      <c r="AL34" s="127"/>
      <c r="AM34" s="144"/>
      <c r="AN34" s="360"/>
      <c r="AO34" s="359">
        <f t="shared" si="6"/>
        <v>0</v>
      </c>
      <c r="AP34" s="127"/>
      <c r="AQ34" s="144" t="str">
        <f t="shared" si="7"/>
        <v/>
      </c>
      <c r="AR34" s="127"/>
      <c r="AS34" s="144" t="str">
        <f t="shared" si="2"/>
        <v/>
      </c>
      <c r="AT34" s="127"/>
      <c r="AU34" s="144" t="str">
        <f t="shared" si="8"/>
        <v/>
      </c>
      <c r="AV34" s="360"/>
      <c r="AW34" s="359">
        <f t="shared" si="9"/>
        <v>0</v>
      </c>
      <c r="AX34" s="127"/>
      <c r="AY34" s="144" t="str">
        <f t="shared" si="10"/>
        <v/>
      </c>
      <c r="AZ34" s="127"/>
      <c r="BA34" s="144" t="str">
        <f t="shared" si="3"/>
        <v/>
      </c>
      <c r="BB34" s="127"/>
      <c r="BC34" s="144" t="str">
        <f t="shared" si="4"/>
        <v/>
      </c>
      <c r="BD34" s="360"/>
      <c r="BE34" s="359">
        <f t="shared" si="11"/>
        <v>0</v>
      </c>
      <c r="BF34" s="127"/>
      <c r="BG34" s="419">
        <v>1.3E7</v>
      </c>
      <c r="BH34" s="173"/>
      <c r="BI34" s="226"/>
      <c r="BJ34" s="173"/>
      <c r="BK34" s="173"/>
      <c r="BL34" s="173"/>
      <c r="BM34" s="173"/>
    </row>
    <row r="35" ht="30.0" customHeight="1">
      <c r="A35" s="120"/>
      <c r="B35" s="120"/>
      <c r="C35" s="120"/>
      <c r="D35" s="120"/>
      <c r="E35" s="120"/>
      <c r="F35" s="120"/>
      <c r="G35" s="120"/>
      <c r="H35" s="217">
        <v>1.0</v>
      </c>
      <c r="I35" s="126">
        <v>5.0</v>
      </c>
      <c r="J35" s="411">
        <v>99.0</v>
      </c>
      <c r="K35" s="126">
        <v>0.0</v>
      </c>
      <c r="L35" s="217">
        <v>2.0</v>
      </c>
      <c r="M35" s="126"/>
      <c r="N35" s="434"/>
      <c r="O35" s="127">
        <v>145.0</v>
      </c>
      <c r="P35" s="219" t="s">
        <v>90</v>
      </c>
      <c r="Q35" s="220" t="s">
        <v>155</v>
      </c>
      <c r="R35" s="129" t="s">
        <v>91</v>
      </c>
      <c r="S35" s="132">
        <v>51310.0</v>
      </c>
      <c r="T35" s="196" t="s">
        <v>246</v>
      </c>
      <c r="U35" s="127">
        <v>11.0</v>
      </c>
      <c r="V35" s="183" t="s">
        <v>84</v>
      </c>
      <c r="W35" s="129" t="s">
        <v>85</v>
      </c>
      <c r="X35" s="418">
        <v>4413.0</v>
      </c>
      <c r="Y35" s="127" t="s">
        <v>87</v>
      </c>
      <c r="Z35" s="127"/>
      <c r="AA35" s="144">
        <v>0.0</v>
      </c>
      <c r="AB35" s="127"/>
      <c r="AC35" s="144">
        <f t="shared" si="12"/>
        <v>0</v>
      </c>
      <c r="AD35" s="127"/>
      <c r="AE35" s="144">
        <f t="shared" si="13"/>
        <v>0</v>
      </c>
      <c r="AF35" s="360"/>
      <c r="AG35" s="359">
        <f t="shared" si="1"/>
        <v>0</v>
      </c>
      <c r="AH35" s="127"/>
      <c r="AI35" s="144">
        <v>0.0</v>
      </c>
      <c r="AJ35" s="127"/>
      <c r="AK35" s="144">
        <f t="shared" si="17"/>
        <v>0</v>
      </c>
      <c r="AL35" s="127"/>
      <c r="AM35" s="144"/>
      <c r="AN35" s="360"/>
      <c r="AO35" s="359">
        <f t="shared" si="6"/>
        <v>0</v>
      </c>
      <c r="AP35" s="127"/>
      <c r="AQ35" s="144" t="str">
        <f t="shared" si="7"/>
        <v/>
      </c>
      <c r="AR35" s="127"/>
      <c r="AS35" s="144" t="str">
        <f t="shared" si="2"/>
        <v/>
      </c>
      <c r="AT35" s="127"/>
      <c r="AU35" s="144" t="str">
        <f t="shared" si="8"/>
        <v/>
      </c>
      <c r="AV35" s="360"/>
      <c r="AW35" s="359">
        <f t="shared" si="9"/>
        <v>0</v>
      </c>
      <c r="AX35" s="127"/>
      <c r="AY35" s="144" t="str">
        <f t="shared" si="10"/>
        <v/>
      </c>
      <c r="AZ35" s="127"/>
      <c r="BA35" s="144" t="str">
        <f t="shared" si="3"/>
        <v/>
      </c>
      <c r="BB35" s="127"/>
      <c r="BC35" s="144" t="str">
        <f t="shared" si="4"/>
        <v/>
      </c>
      <c r="BD35" s="360"/>
      <c r="BE35" s="359">
        <f t="shared" si="11"/>
        <v>0</v>
      </c>
      <c r="BF35" s="127"/>
      <c r="BG35" s="419">
        <v>1480440.0</v>
      </c>
      <c r="BH35" s="173"/>
      <c r="BI35" s="226"/>
      <c r="BJ35" s="173"/>
      <c r="BK35" s="173"/>
      <c r="BL35" s="173"/>
      <c r="BM35" s="173"/>
    </row>
    <row r="36" ht="30.0" customHeight="1">
      <c r="A36" s="120"/>
      <c r="B36" s="120"/>
      <c r="C36" s="120"/>
      <c r="D36" s="120"/>
      <c r="E36" s="120"/>
      <c r="F36" s="120"/>
      <c r="G36" s="120"/>
      <c r="H36" s="365">
        <v>1.0</v>
      </c>
      <c r="I36" s="366">
        <v>5.0</v>
      </c>
      <c r="J36" s="438">
        <v>99.0</v>
      </c>
      <c r="K36" s="366">
        <v>0.0</v>
      </c>
      <c r="L36" s="365">
        <v>2.0</v>
      </c>
      <c r="M36" s="366"/>
      <c r="N36" s="439"/>
      <c r="O36" s="127">
        <v>145.0</v>
      </c>
      <c r="P36" s="219" t="s">
        <v>90</v>
      </c>
      <c r="Q36" s="212" t="s">
        <v>155</v>
      </c>
      <c r="R36" s="213" t="s">
        <v>91</v>
      </c>
      <c r="S36" s="132">
        <v>51311.0</v>
      </c>
      <c r="T36" s="184" t="s">
        <v>246</v>
      </c>
      <c r="U36" s="132">
        <v>11.0</v>
      </c>
      <c r="V36" s="224" t="s">
        <v>84</v>
      </c>
      <c r="W36" s="213" t="s">
        <v>85</v>
      </c>
      <c r="X36" s="387">
        <v>4667.0</v>
      </c>
      <c r="Y36" s="132" t="s">
        <v>87</v>
      </c>
      <c r="Z36" s="132"/>
      <c r="AA36" s="145">
        <v>0.0</v>
      </c>
      <c r="AB36" s="132"/>
      <c r="AC36" s="145">
        <f t="shared" si="12"/>
        <v>0</v>
      </c>
      <c r="AD36" s="132"/>
      <c r="AE36" s="145">
        <f t="shared" si="13"/>
        <v>0</v>
      </c>
      <c r="AF36" s="360"/>
      <c r="AG36" s="359">
        <f t="shared" si="1"/>
        <v>0</v>
      </c>
      <c r="AH36" s="132"/>
      <c r="AI36" s="144">
        <v>0.0</v>
      </c>
      <c r="AJ36" s="132"/>
      <c r="AK36" s="144">
        <f t="shared" si="17"/>
        <v>0</v>
      </c>
      <c r="AL36" s="132"/>
      <c r="AM36" s="144"/>
      <c r="AN36" s="360"/>
      <c r="AO36" s="359">
        <f t="shared" si="6"/>
        <v>0</v>
      </c>
      <c r="AP36" s="132"/>
      <c r="AQ36" s="145" t="str">
        <f t="shared" si="7"/>
        <v/>
      </c>
      <c r="AR36" s="132"/>
      <c r="AS36" s="145" t="str">
        <f t="shared" si="2"/>
        <v/>
      </c>
      <c r="AT36" s="132"/>
      <c r="AU36" s="145" t="str">
        <f t="shared" si="8"/>
        <v/>
      </c>
      <c r="AV36" s="360"/>
      <c r="AW36" s="145">
        <f t="shared" si="9"/>
        <v>0</v>
      </c>
      <c r="AX36" s="132"/>
      <c r="AY36" s="145" t="str">
        <f t="shared" si="10"/>
        <v/>
      </c>
      <c r="AZ36" s="132"/>
      <c r="BA36" s="145" t="str">
        <f t="shared" si="3"/>
        <v/>
      </c>
      <c r="BB36" s="132"/>
      <c r="BC36" s="145" t="str">
        <f t="shared" si="4"/>
        <v/>
      </c>
      <c r="BD36" s="132"/>
      <c r="BE36" s="145">
        <f t="shared" si="11"/>
        <v>0</v>
      </c>
      <c r="BF36" s="132"/>
      <c r="BG36" s="419">
        <v>3000000.0</v>
      </c>
      <c r="BH36" s="137"/>
      <c r="BI36" s="137"/>
      <c r="BJ36" s="120"/>
      <c r="BK36" s="120"/>
      <c r="BL36" s="120"/>
      <c r="BM36" s="120"/>
    </row>
    <row r="37" ht="30.0" customHeight="1">
      <c r="A37" s="120"/>
      <c r="B37" s="120"/>
      <c r="C37" s="120"/>
      <c r="D37" s="120"/>
      <c r="E37" s="120"/>
      <c r="F37" s="120"/>
      <c r="G37" s="120"/>
      <c r="H37" s="365">
        <v>1.0</v>
      </c>
      <c r="I37" s="366">
        <v>5.0</v>
      </c>
      <c r="J37" s="438">
        <v>99.0</v>
      </c>
      <c r="K37" s="366">
        <v>0.0</v>
      </c>
      <c r="L37" s="365">
        <v>2.0</v>
      </c>
      <c r="M37" s="366"/>
      <c r="N37" s="439"/>
      <c r="O37" s="127">
        <v>145.0</v>
      </c>
      <c r="P37" s="219" t="s">
        <v>90</v>
      </c>
      <c r="Q37" s="212" t="s">
        <v>155</v>
      </c>
      <c r="R37" s="213" t="s">
        <v>91</v>
      </c>
      <c r="S37" s="132">
        <v>51310.0</v>
      </c>
      <c r="T37" s="184" t="s">
        <v>246</v>
      </c>
      <c r="U37" s="132">
        <v>11.0</v>
      </c>
      <c r="V37" s="224" t="s">
        <v>84</v>
      </c>
      <c r="W37" s="213" t="s">
        <v>85</v>
      </c>
      <c r="X37" s="387">
        <v>4864.0</v>
      </c>
      <c r="Y37" s="132" t="s">
        <v>87</v>
      </c>
      <c r="Z37" s="132"/>
      <c r="AA37" s="145">
        <v>0.0</v>
      </c>
      <c r="AB37" s="132"/>
      <c r="AC37" s="145">
        <f t="shared" si="12"/>
        <v>0</v>
      </c>
      <c r="AD37" s="132"/>
      <c r="AE37" s="145">
        <f t="shared" si="13"/>
        <v>0</v>
      </c>
      <c r="AF37" s="360"/>
      <c r="AG37" s="359">
        <f t="shared" si="1"/>
        <v>0</v>
      </c>
      <c r="AH37" s="132"/>
      <c r="AI37" s="144">
        <v>0.0</v>
      </c>
      <c r="AJ37" s="132"/>
      <c r="AK37" s="144">
        <v>891917.51</v>
      </c>
      <c r="AL37" s="132"/>
      <c r="AM37" s="144"/>
      <c r="AN37" s="360"/>
      <c r="AO37" s="359">
        <f t="shared" si="6"/>
        <v>891917.51</v>
      </c>
      <c r="AP37" s="132"/>
      <c r="AQ37" s="145" t="str">
        <f t="shared" si="7"/>
        <v/>
      </c>
      <c r="AR37" s="132"/>
      <c r="AS37" s="145" t="str">
        <f t="shared" si="2"/>
        <v/>
      </c>
      <c r="AT37" s="132"/>
      <c r="AU37" s="145" t="str">
        <f t="shared" si="8"/>
        <v/>
      </c>
      <c r="AV37" s="360"/>
      <c r="AW37" s="145">
        <f t="shared" si="9"/>
        <v>0</v>
      </c>
      <c r="AX37" s="132"/>
      <c r="AY37" s="145" t="str">
        <f t="shared" si="10"/>
        <v/>
      </c>
      <c r="AZ37" s="132"/>
      <c r="BA37" s="145" t="str">
        <f t="shared" si="3"/>
        <v/>
      </c>
      <c r="BB37" s="132"/>
      <c r="BC37" s="145" t="str">
        <f t="shared" si="4"/>
        <v/>
      </c>
      <c r="BD37" s="132"/>
      <c r="BE37" s="145">
        <f t="shared" si="11"/>
        <v>0</v>
      </c>
      <c r="BF37" s="132"/>
      <c r="BG37" s="419">
        <v>3682649.0</v>
      </c>
      <c r="BH37" s="137"/>
      <c r="BI37" s="137"/>
      <c r="BJ37" s="120"/>
      <c r="BK37" s="120"/>
      <c r="BL37" s="120"/>
      <c r="BM37" s="120"/>
    </row>
    <row r="38" ht="30.0" customHeight="1">
      <c r="A38" s="120"/>
      <c r="B38" s="120"/>
      <c r="C38" s="120"/>
      <c r="D38" s="120"/>
      <c r="E38" s="120"/>
      <c r="F38" s="120"/>
      <c r="G38" s="120"/>
      <c r="H38" s="217">
        <v>1.0</v>
      </c>
      <c r="I38" s="126">
        <v>5.0</v>
      </c>
      <c r="J38" s="411">
        <v>99.0</v>
      </c>
      <c r="K38" s="126">
        <v>0.0</v>
      </c>
      <c r="L38" s="217">
        <v>2.0</v>
      </c>
      <c r="M38" s="126"/>
      <c r="N38" s="434"/>
      <c r="O38" s="127">
        <v>145.0</v>
      </c>
      <c r="P38" s="219" t="s">
        <v>90</v>
      </c>
      <c r="Q38" s="220" t="s">
        <v>155</v>
      </c>
      <c r="R38" s="129" t="s">
        <v>91</v>
      </c>
      <c r="S38" s="132">
        <v>51310.0</v>
      </c>
      <c r="T38" s="196" t="s">
        <v>246</v>
      </c>
      <c r="U38" s="127">
        <v>11.0</v>
      </c>
      <c r="V38" s="183" t="s">
        <v>84</v>
      </c>
      <c r="W38" s="129" t="s">
        <v>85</v>
      </c>
      <c r="X38" s="418">
        <v>4875.0</v>
      </c>
      <c r="Y38" s="127" t="s">
        <v>87</v>
      </c>
      <c r="Z38" s="127"/>
      <c r="AA38" s="144">
        <v>0.0</v>
      </c>
      <c r="AB38" s="127"/>
      <c r="AC38" s="144">
        <f t="shared" si="12"/>
        <v>0</v>
      </c>
      <c r="AD38" s="127"/>
      <c r="AE38" s="144">
        <f t="shared" si="13"/>
        <v>0</v>
      </c>
      <c r="AF38" s="360"/>
      <c r="AG38" s="359">
        <f t="shared" si="1"/>
        <v>0</v>
      </c>
      <c r="AH38" s="127"/>
      <c r="AI38" s="144">
        <v>0.0</v>
      </c>
      <c r="AJ38" s="127"/>
      <c r="AK38" s="144">
        <v>1.166666664E7</v>
      </c>
      <c r="AL38" s="127"/>
      <c r="AM38" s="144"/>
      <c r="AN38" s="360"/>
      <c r="AO38" s="359">
        <f t="shared" si="6"/>
        <v>11666666.64</v>
      </c>
      <c r="AP38" s="127"/>
      <c r="AQ38" s="144" t="str">
        <f t="shared" si="7"/>
        <v/>
      </c>
      <c r="AR38" s="127"/>
      <c r="AS38" s="144" t="str">
        <f t="shared" si="2"/>
        <v/>
      </c>
      <c r="AT38" s="127"/>
      <c r="AU38" s="144" t="str">
        <f t="shared" si="8"/>
        <v/>
      </c>
      <c r="AV38" s="360"/>
      <c r="AW38" s="359">
        <f t="shared" si="9"/>
        <v>0</v>
      </c>
      <c r="AX38" s="127"/>
      <c r="AY38" s="144" t="str">
        <f t="shared" si="10"/>
        <v/>
      </c>
      <c r="AZ38" s="127"/>
      <c r="BA38" s="144" t="str">
        <f t="shared" si="3"/>
        <v/>
      </c>
      <c r="BB38" s="127"/>
      <c r="BC38" s="144" t="str">
        <f t="shared" si="4"/>
        <v/>
      </c>
      <c r="BD38" s="360"/>
      <c r="BE38" s="359">
        <f t="shared" si="11"/>
        <v>0</v>
      </c>
      <c r="BF38" s="127"/>
      <c r="BG38" s="419">
        <v>3.5E7</v>
      </c>
      <c r="BH38" s="173"/>
      <c r="BI38" s="226"/>
      <c r="BJ38" s="173"/>
      <c r="BK38" s="173"/>
      <c r="BL38" s="173"/>
      <c r="BM38" s="173"/>
    </row>
    <row r="39" ht="30.0" customHeight="1">
      <c r="A39" s="120"/>
      <c r="B39" s="120"/>
      <c r="C39" s="120"/>
      <c r="D39" s="120"/>
      <c r="E39" s="120"/>
      <c r="F39" s="120"/>
      <c r="G39" s="120"/>
      <c r="H39" s="217">
        <v>1.0</v>
      </c>
      <c r="I39" s="126">
        <v>5.0</v>
      </c>
      <c r="J39" s="411">
        <v>99.0</v>
      </c>
      <c r="K39" s="126">
        <v>0.0</v>
      </c>
      <c r="L39" s="217">
        <v>2.0</v>
      </c>
      <c r="M39" s="126"/>
      <c r="N39" s="434"/>
      <c r="O39" s="127">
        <v>145.0</v>
      </c>
      <c r="P39" s="219" t="s">
        <v>90</v>
      </c>
      <c r="Q39" s="220" t="s">
        <v>155</v>
      </c>
      <c r="R39" s="129" t="s">
        <v>91</v>
      </c>
      <c r="S39" s="132">
        <v>51310.0</v>
      </c>
      <c r="T39" s="196" t="s">
        <v>246</v>
      </c>
      <c r="U39" s="127">
        <v>11.0</v>
      </c>
      <c r="V39" s="183" t="s">
        <v>84</v>
      </c>
      <c r="W39" s="129" t="s">
        <v>85</v>
      </c>
      <c r="X39" s="418">
        <v>4911.0</v>
      </c>
      <c r="Y39" s="127" t="s">
        <v>87</v>
      </c>
      <c r="Z39" s="127"/>
      <c r="AA39" s="144"/>
      <c r="AB39" s="127"/>
      <c r="AC39" s="144" t="str">
        <f t="shared" si="12"/>
        <v/>
      </c>
      <c r="AD39" s="127"/>
      <c r="AE39" s="144" t="str">
        <f t="shared" si="13"/>
        <v/>
      </c>
      <c r="AF39" s="360"/>
      <c r="AG39" s="359">
        <f t="shared" si="1"/>
        <v>0</v>
      </c>
      <c r="AH39" s="127"/>
      <c r="AI39" s="144">
        <v>0.0</v>
      </c>
      <c r="AJ39" s="127"/>
      <c r="AK39" s="144">
        <v>433333.33</v>
      </c>
      <c r="AL39" s="127"/>
      <c r="AM39" s="144"/>
      <c r="AN39" s="360"/>
      <c r="AO39" s="359">
        <f t="shared" si="6"/>
        <v>433333.33</v>
      </c>
      <c r="AP39" s="127"/>
      <c r="AQ39" s="144" t="str">
        <f t="shared" si="7"/>
        <v/>
      </c>
      <c r="AR39" s="127"/>
      <c r="AS39" s="144" t="str">
        <f t="shared" si="2"/>
        <v/>
      </c>
      <c r="AT39" s="127"/>
      <c r="AU39" s="144" t="str">
        <f t="shared" si="8"/>
        <v/>
      </c>
      <c r="AV39" s="360"/>
      <c r="AW39" s="359">
        <f t="shared" si="9"/>
        <v>0</v>
      </c>
      <c r="AX39" s="127"/>
      <c r="AY39" s="144" t="str">
        <f t="shared" si="10"/>
        <v/>
      </c>
      <c r="AZ39" s="127"/>
      <c r="BA39" s="144" t="str">
        <f t="shared" si="3"/>
        <v/>
      </c>
      <c r="BB39" s="127"/>
      <c r="BC39" s="144" t="str">
        <f t="shared" si="4"/>
        <v/>
      </c>
      <c r="BD39" s="360"/>
      <c r="BE39" s="359">
        <f t="shared" si="11"/>
        <v>0</v>
      </c>
      <c r="BF39" s="127"/>
      <c r="BG39" s="419">
        <v>1300000.0</v>
      </c>
      <c r="BH39" s="173"/>
      <c r="BI39" s="226"/>
      <c r="BJ39" s="173"/>
      <c r="BK39" s="173"/>
      <c r="BL39" s="173"/>
      <c r="BM39" s="173"/>
    </row>
    <row r="40" ht="30.0" customHeight="1">
      <c r="A40" s="120"/>
      <c r="B40" s="120"/>
      <c r="C40" s="120"/>
      <c r="D40" s="120"/>
      <c r="E40" s="120"/>
      <c r="F40" s="120"/>
      <c r="G40" s="120"/>
      <c r="H40" s="217">
        <v>1.0</v>
      </c>
      <c r="I40" s="126">
        <v>5.0</v>
      </c>
      <c r="J40" s="411">
        <v>99.0</v>
      </c>
      <c r="K40" s="126">
        <v>0.0</v>
      </c>
      <c r="L40" s="217">
        <v>2.0</v>
      </c>
      <c r="M40" s="126"/>
      <c r="N40" s="434"/>
      <c r="O40" s="127">
        <v>145.0</v>
      </c>
      <c r="P40" s="219" t="s">
        <v>90</v>
      </c>
      <c r="Q40" s="220" t="s">
        <v>155</v>
      </c>
      <c r="R40" s="129" t="s">
        <v>91</v>
      </c>
      <c r="S40" s="132">
        <v>51310.0</v>
      </c>
      <c r="T40" s="196" t="s">
        <v>246</v>
      </c>
      <c r="U40" s="127">
        <v>11.0</v>
      </c>
      <c r="V40" s="183" t="s">
        <v>84</v>
      </c>
      <c r="W40" s="129" t="s">
        <v>85</v>
      </c>
      <c r="X40" s="418">
        <v>4931.0</v>
      </c>
      <c r="Y40" s="127" t="s">
        <v>87</v>
      </c>
      <c r="Z40" s="127"/>
      <c r="AA40" s="144"/>
      <c r="AB40" s="127"/>
      <c r="AC40" s="144" t="str">
        <f t="shared" si="12"/>
        <v/>
      </c>
      <c r="AD40" s="127"/>
      <c r="AE40" s="144" t="str">
        <f t="shared" si="13"/>
        <v/>
      </c>
      <c r="AF40" s="360"/>
      <c r="AG40" s="359">
        <f t="shared" si="1"/>
        <v>0</v>
      </c>
      <c r="AH40" s="127"/>
      <c r="AI40" s="144">
        <v>0.0</v>
      </c>
      <c r="AJ40" s="127"/>
      <c r="AK40" s="144">
        <f t="shared" ref="AK40:AK41" si="18">AI40</f>
        <v>0</v>
      </c>
      <c r="AL40" s="127"/>
      <c r="AM40" s="144"/>
      <c r="AN40" s="360"/>
      <c r="AO40" s="359">
        <f t="shared" si="6"/>
        <v>0</v>
      </c>
      <c r="AP40" s="127"/>
      <c r="AQ40" s="144" t="str">
        <f t="shared" si="7"/>
        <v/>
      </c>
      <c r="AR40" s="127"/>
      <c r="AS40" s="144" t="str">
        <f t="shared" si="2"/>
        <v/>
      </c>
      <c r="AT40" s="127"/>
      <c r="AU40" s="144" t="str">
        <f t="shared" si="8"/>
        <v/>
      </c>
      <c r="AV40" s="360"/>
      <c r="AW40" s="359">
        <f t="shared" si="9"/>
        <v>0</v>
      </c>
      <c r="AX40" s="127"/>
      <c r="AY40" s="144" t="str">
        <f t="shared" si="10"/>
        <v/>
      </c>
      <c r="AZ40" s="127"/>
      <c r="BA40" s="144" t="str">
        <f t="shared" si="3"/>
        <v/>
      </c>
      <c r="BB40" s="127"/>
      <c r="BC40" s="144" t="str">
        <f t="shared" si="4"/>
        <v/>
      </c>
      <c r="BD40" s="360"/>
      <c r="BE40" s="359">
        <f t="shared" si="11"/>
        <v>0</v>
      </c>
      <c r="BF40" s="127"/>
      <c r="BG40" s="419">
        <v>1350000.0</v>
      </c>
      <c r="BH40" s="173"/>
      <c r="BI40" s="226"/>
      <c r="BJ40" s="173"/>
      <c r="BK40" s="173"/>
      <c r="BL40" s="173"/>
      <c r="BM40" s="173"/>
    </row>
    <row r="41" ht="30.0" customHeight="1">
      <c r="A41" s="120"/>
      <c r="B41" s="120"/>
      <c r="C41" s="120"/>
      <c r="D41" s="120"/>
      <c r="E41" s="120"/>
      <c r="F41" s="120"/>
      <c r="G41" s="120"/>
      <c r="H41" s="217">
        <v>1.0</v>
      </c>
      <c r="I41" s="126">
        <v>5.0</v>
      </c>
      <c r="J41" s="411">
        <v>99.0</v>
      </c>
      <c r="K41" s="126">
        <v>0.0</v>
      </c>
      <c r="L41" s="217">
        <v>2.0</v>
      </c>
      <c r="M41" s="126"/>
      <c r="N41" s="434"/>
      <c r="O41" s="127">
        <v>145.0</v>
      </c>
      <c r="P41" s="219" t="s">
        <v>90</v>
      </c>
      <c r="Q41" s="220" t="s">
        <v>155</v>
      </c>
      <c r="R41" s="129" t="s">
        <v>91</v>
      </c>
      <c r="S41" s="132">
        <v>51310.0</v>
      </c>
      <c r="T41" s="196" t="s">
        <v>246</v>
      </c>
      <c r="U41" s="127">
        <v>11.0</v>
      </c>
      <c r="V41" s="183" t="s">
        <v>84</v>
      </c>
      <c r="W41" s="129" t="s">
        <v>85</v>
      </c>
      <c r="X41" s="418">
        <v>5022.0</v>
      </c>
      <c r="Y41" s="127" t="s">
        <v>87</v>
      </c>
      <c r="Z41" s="127"/>
      <c r="AA41" s="144"/>
      <c r="AB41" s="127"/>
      <c r="AC41" s="144" t="str">
        <f t="shared" si="12"/>
        <v/>
      </c>
      <c r="AD41" s="127"/>
      <c r="AE41" s="144" t="str">
        <f t="shared" si="13"/>
        <v/>
      </c>
      <c r="AF41" s="360"/>
      <c r="AG41" s="359">
        <f t="shared" si="1"/>
        <v>0</v>
      </c>
      <c r="AH41" s="127"/>
      <c r="AI41" s="144">
        <v>0.0</v>
      </c>
      <c r="AJ41" s="127"/>
      <c r="AK41" s="144">
        <f t="shared" si="18"/>
        <v>0</v>
      </c>
      <c r="AL41" s="127"/>
      <c r="AM41" s="144"/>
      <c r="AN41" s="360"/>
      <c r="AO41" s="359">
        <f t="shared" si="6"/>
        <v>0</v>
      </c>
      <c r="AP41" s="127"/>
      <c r="AQ41" s="144" t="str">
        <f t="shared" si="7"/>
        <v/>
      </c>
      <c r="AR41" s="127"/>
      <c r="AS41" s="144" t="str">
        <f t="shared" si="2"/>
        <v/>
      </c>
      <c r="AT41" s="127"/>
      <c r="AU41" s="144" t="str">
        <f t="shared" si="8"/>
        <v/>
      </c>
      <c r="AV41" s="360"/>
      <c r="AW41" s="359">
        <f t="shared" si="9"/>
        <v>0</v>
      </c>
      <c r="AX41" s="127"/>
      <c r="AY41" s="144" t="str">
        <f t="shared" si="10"/>
        <v/>
      </c>
      <c r="AZ41" s="127"/>
      <c r="BA41" s="144" t="str">
        <f t="shared" si="3"/>
        <v/>
      </c>
      <c r="BB41" s="127"/>
      <c r="BC41" s="144" t="str">
        <f t="shared" si="4"/>
        <v/>
      </c>
      <c r="BD41" s="360"/>
      <c r="BE41" s="359">
        <f t="shared" si="11"/>
        <v>0</v>
      </c>
      <c r="BF41" s="127"/>
      <c r="BG41" s="419">
        <v>9064966.0</v>
      </c>
      <c r="BH41" s="173"/>
      <c r="BI41" s="226"/>
      <c r="BJ41" s="173"/>
      <c r="BK41" s="173"/>
      <c r="BL41" s="173"/>
      <c r="BM41" s="173"/>
    </row>
    <row r="42" ht="30.0" customHeight="1">
      <c r="A42" s="120"/>
      <c r="B42" s="120"/>
      <c r="C42" s="120"/>
      <c r="D42" s="120"/>
      <c r="E42" s="120"/>
      <c r="F42" s="120"/>
      <c r="G42" s="120"/>
      <c r="H42" s="217">
        <v>1.0</v>
      </c>
      <c r="I42" s="126">
        <v>5.0</v>
      </c>
      <c r="J42" s="411">
        <v>99.0</v>
      </c>
      <c r="K42" s="126">
        <v>0.0</v>
      </c>
      <c r="L42" s="217">
        <v>2.0</v>
      </c>
      <c r="M42" s="126"/>
      <c r="N42" s="434"/>
      <c r="O42" s="127">
        <v>145.0</v>
      </c>
      <c r="P42" s="219" t="s">
        <v>90</v>
      </c>
      <c r="Q42" s="220" t="s">
        <v>155</v>
      </c>
      <c r="R42" s="129" t="s">
        <v>91</v>
      </c>
      <c r="S42" s="132">
        <v>51310.0</v>
      </c>
      <c r="T42" s="196" t="s">
        <v>247</v>
      </c>
      <c r="U42" s="127">
        <v>11.0</v>
      </c>
      <c r="V42" s="183" t="s">
        <v>84</v>
      </c>
      <c r="W42" s="129" t="s">
        <v>85</v>
      </c>
      <c r="X42" s="418">
        <v>5050.0</v>
      </c>
      <c r="Y42" s="127" t="s">
        <v>87</v>
      </c>
      <c r="Z42" s="127"/>
      <c r="AA42" s="144"/>
      <c r="AB42" s="127"/>
      <c r="AC42" s="144" t="str">
        <f t="shared" si="12"/>
        <v/>
      </c>
      <c r="AD42" s="127"/>
      <c r="AE42" s="144" t="str">
        <f t="shared" si="13"/>
        <v/>
      </c>
      <c r="AF42" s="360"/>
      <c r="AG42" s="359">
        <f t="shared" si="1"/>
        <v>0</v>
      </c>
      <c r="AH42" s="127"/>
      <c r="AI42" s="144">
        <v>0.0</v>
      </c>
      <c r="AJ42" s="127"/>
      <c r="AK42" s="144">
        <v>4533618.0</v>
      </c>
      <c r="AL42" s="127"/>
      <c r="AM42" s="144"/>
      <c r="AN42" s="360"/>
      <c r="AO42" s="359">
        <f t="shared" si="6"/>
        <v>4533618</v>
      </c>
      <c r="AP42" s="127"/>
      <c r="AQ42" s="144" t="str">
        <f t="shared" si="7"/>
        <v/>
      </c>
      <c r="AR42" s="127"/>
      <c r="AS42" s="144" t="str">
        <f t="shared" si="2"/>
        <v/>
      </c>
      <c r="AT42" s="127"/>
      <c r="AU42" s="144" t="str">
        <f t="shared" si="8"/>
        <v/>
      </c>
      <c r="AV42" s="360"/>
      <c r="AW42" s="359">
        <f t="shared" si="9"/>
        <v>0</v>
      </c>
      <c r="AX42" s="127"/>
      <c r="AY42" s="144" t="str">
        <f t="shared" si="10"/>
        <v/>
      </c>
      <c r="AZ42" s="127"/>
      <c r="BA42" s="144" t="str">
        <f t="shared" si="3"/>
        <v/>
      </c>
      <c r="BB42" s="127"/>
      <c r="BC42" s="144" t="str">
        <f t="shared" si="4"/>
        <v/>
      </c>
      <c r="BD42" s="360"/>
      <c r="BE42" s="359">
        <f t="shared" si="11"/>
        <v>0</v>
      </c>
      <c r="BF42" s="127"/>
      <c r="BG42" s="419">
        <v>4533618.0</v>
      </c>
      <c r="BH42" s="173"/>
      <c r="BI42" s="226"/>
      <c r="BJ42" s="173"/>
      <c r="BK42" s="173"/>
      <c r="BL42" s="173"/>
      <c r="BM42" s="173"/>
    </row>
    <row r="43" ht="38.25" customHeight="1">
      <c r="A43" s="120"/>
      <c r="B43" s="120"/>
      <c r="C43" s="120"/>
      <c r="D43" s="120"/>
      <c r="E43" s="120"/>
      <c r="F43" s="120"/>
      <c r="G43" s="120"/>
      <c r="H43" s="217">
        <v>1.0</v>
      </c>
      <c r="I43" s="126">
        <v>5.0</v>
      </c>
      <c r="J43" s="411">
        <v>99.0</v>
      </c>
      <c r="K43" s="126">
        <v>0.0</v>
      </c>
      <c r="L43" s="217">
        <v>2.0</v>
      </c>
      <c r="M43" s="126"/>
      <c r="N43" s="434"/>
      <c r="O43" s="127">
        <v>145.0</v>
      </c>
      <c r="P43" s="219" t="s">
        <v>90</v>
      </c>
      <c r="Q43" s="220" t="s">
        <v>155</v>
      </c>
      <c r="R43" s="129" t="s">
        <v>91</v>
      </c>
      <c r="S43" s="132">
        <v>52120.0</v>
      </c>
      <c r="T43" s="196" t="s">
        <v>248</v>
      </c>
      <c r="U43" s="127">
        <v>11.0</v>
      </c>
      <c r="V43" s="183" t="s">
        <v>84</v>
      </c>
      <c r="W43" s="129" t="s">
        <v>85</v>
      </c>
      <c r="X43" s="418">
        <v>504.0</v>
      </c>
      <c r="Y43" s="127" t="s">
        <v>87</v>
      </c>
      <c r="Z43" s="127"/>
      <c r="AA43" s="144"/>
      <c r="AB43" s="127"/>
      <c r="AC43" s="144" t="str">
        <f t="shared" si="12"/>
        <v/>
      </c>
      <c r="AD43" s="127"/>
      <c r="AE43" s="144" t="str">
        <f t="shared" si="13"/>
        <v/>
      </c>
      <c r="AF43" s="360"/>
      <c r="AG43" s="359">
        <f t="shared" si="1"/>
        <v>0</v>
      </c>
      <c r="AH43" s="127"/>
      <c r="AI43" s="144">
        <v>6.0E7</v>
      </c>
      <c r="AJ43" s="127"/>
      <c r="AK43" s="144">
        <v>0.0</v>
      </c>
      <c r="AL43" s="127"/>
      <c r="AM43" s="144"/>
      <c r="AN43" s="360"/>
      <c r="AO43" s="359">
        <f t="shared" si="6"/>
        <v>60000000</v>
      </c>
      <c r="AP43" s="127"/>
      <c r="AQ43" s="144" t="str">
        <f t="shared" si="7"/>
        <v/>
      </c>
      <c r="AR43" s="127"/>
      <c r="AS43" s="144" t="str">
        <f t="shared" si="2"/>
        <v/>
      </c>
      <c r="AT43" s="127"/>
      <c r="AU43" s="144" t="str">
        <f t="shared" si="8"/>
        <v/>
      </c>
      <c r="AV43" s="360"/>
      <c r="AW43" s="359">
        <f t="shared" si="9"/>
        <v>0</v>
      </c>
      <c r="AX43" s="127"/>
      <c r="AY43" s="144" t="str">
        <f t="shared" si="10"/>
        <v/>
      </c>
      <c r="AZ43" s="127"/>
      <c r="BA43" s="144" t="str">
        <f t="shared" si="3"/>
        <v/>
      </c>
      <c r="BB43" s="127"/>
      <c r="BC43" s="144" t="str">
        <f t="shared" si="4"/>
        <v/>
      </c>
      <c r="BD43" s="360"/>
      <c r="BE43" s="359">
        <f t="shared" si="11"/>
        <v>0</v>
      </c>
      <c r="BF43" s="127"/>
      <c r="BG43" s="419">
        <v>6.0E7</v>
      </c>
      <c r="BH43" s="173"/>
      <c r="BI43" s="226"/>
      <c r="BJ43" s="173"/>
      <c r="BK43" s="173"/>
      <c r="BL43" s="173"/>
      <c r="BM43" s="173"/>
    </row>
    <row r="44" ht="30.0" customHeight="1">
      <c r="A44" s="120"/>
      <c r="B44" s="120"/>
      <c r="C44" s="120"/>
      <c r="D44" s="120"/>
      <c r="E44" s="120"/>
      <c r="F44" s="120"/>
      <c r="G44" s="120"/>
      <c r="H44" s="217">
        <v>1.0</v>
      </c>
      <c r="I44" s="126">
        <v>5.0</v>
      </c>
      <c r="J44" s="411">
        <v>99.0</v>
      </c>
      <c r="K44" s="126">
        <v>0.0</v>
      </c>
      <c r="L44" s="217">
        <v>2.0</v>
      </c>
      <c r="M44" s="126"/>
      <c r="N44" s="434"/>
      <c r="O44" s="127">
        <v>145.0</v>
      </c>
      <c r="P44" s="219" t="s">
        <v>90</v>
      </c>
      <c r="Q44" s="220" t="s">
        <v>155</v>
      </c>
      <c r="R44" s="129" t="s">
        <v>91</v>
      </c>
      <c r="S44" s="132">
        <v>52130.0</v>
      </c>
      <c r="T44" s="196" t="s">
        <v>249</v>
      </c>
      <c r="U44" s="127">
        <v>11.0</v>
      </c>
      <c r="V44" s="183" t="s">
        <v>84</v>
      </c>
      <c r="W44" s="129" t="s">
        <v>85</v>
      </c>
      <c r="X44" s="418">
        <v>603.0</v>
      </c>
      <c r="Y44" s="127" t="s">
        <v>87</v>
      </c>
      <c r="Z44" s="127"/>
      <c r="AA44" s="144"/>
      <c r="AB44" s="127"/>
      <c r="AC44" s="144"/>
      <c r="AD44" s="127"/>
      <c r="AE44" s="144" t="str">
        <f t="shared" si="13"/>
        <v/>
      </c>
      <c r="AF44" s="360"/>
      <c r="AG44" s="359">
        <f t="shared" si="1"/>
        <v>0</v>
      </c>
      <c r="AH44" s="127"/>
      <c r="AI44" s="144">
        <v>0.0</v>
      </c>
      <c r="AJ44" s="127"/>
      <c r="AK44" s="144">
        <f>AI44</f>
        <v>0</v>
      </c>
      <c r="AL44" s="127"/>
      <c r="AM44" s="144"/>
      <c r="AN44" s="360"/>
      <c r="AO44" s="359">
        <f t="shared" si="6"/>
        <v>0</v>
      </c>
      <c r="AP44" s="127"/>
      <c r="AQ44" s="144" t="str">
        <f t="shared" si="7"/>
        <v/>
      </c>
      <c r="AR44" s="127"/>
      <c r="AS44" s="144" t="str">
        <f t="shared" si="2"/>
        <v/>
      </c>
      <c r="AT44" s="127"/>
      <c r="AU44" s="144" t="str">
        <f t="shared" si="8"/>
        <v/>
      </c>
      <c r="AV44" s="360"/>
      <c r="AW44" s="359">
        <f t="shared" si="9"/>
        <v>0</v>
      </c>
      <c r="AX44" s="127"/>
      <c r="AY44" s="144" t="str">
        <f t="shared" si="10"/>
        <v/>
      </c>
      <c r="AZ44" s="127"/>
      <c r="BA44" s="144" t="str">
        <f t="shared" si="3"/>
        <v/>
      </c>
      <c r="BB44" s="127"/>
      <c r="BC44" s="144" t="str">
        <f t="shared" si="4"/>
        <v/>
      </c>
      <c r="BD44" s="360"/>
      <c r="BE44" s="359">
        <f t="shared" si="11"/>
        <v>0</v>
      </c>
      <c r="BF44" s="127"/>
      <c r="BG44" s="419">
        <v>4369309.0</v>
      </c>
      <c r="BH44" s="173"/>
      <c r="BI44" s="226"/>
      <c r="BJ44" s="173"/>
      <c r="BK44" s="173"/>
      <c r="BL44" s="173"/>
      <c r="BM44" s="173"/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2:$A$13"/>
  <mergeCells count="30">
    <mergeCell ref="D5:W5"/>
    <mergeCell ref="M6:BG6"/>
    <mergeCell ref="BH6:BM7"/>
    <mergeCell ref="A1:B5"/>
    <mergeCell ref="D1:W1"/>
    <mergeCell ref="D2:W2"/>
    <mergeCell ref="D3:W3"/>
    <mergeCell ref="D4:W4"/>
    <mergeCell ref="A6:G7"/>
    <mergeCell ref="H6:L7"/>
    <mergeCell ref="Z7:AA8"/>
    <mergeCell ref="AB7:AC8"/>
    <mergeCell ref="AD7:AE8"/>
    <mergeCell ref="AF7:AG8"/>
    <mergeCell ref="AH7:AI8"/>
    <mergeCell ref="AJ7:AK8"/>
    <mergeCell ref="AL7:AM8"/>
    <mergeCell ref="BB7:BC8"/>
    <mergeCell ref="BD7:BE8"/>
    <mergeCell ref="BF7:BG8"/>
    <mergeCell ref="BH8:BI8"/>
    <mergeCell ref="BJ8:BK8"/>
    <mergeCell ref="BL8:BM8"/>
    <mergeCell ref="AN7:AO8"/>
    <mergeCell ref="AP7:AQ8"/>
    <mergeCell ref="AR7:AS8"/>
    <mergeCell ref="AT7:AU8"/>
    <mergeCell ref="AV7:AW8"/>
    <mergeCell ref="AX7:AY8"/>
    <mergeCell ref="AZ7:BA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57"/>
    <col customWidth="1" min="2" max="2" width="22.14"/>
    <col customWidth="1" min="3" max="3" width="13.86"/>
    <col customWidth="1" min="4" max="4" width="10.0"/>
    <col customWidth="1" min="5" max="5" width="23.71"/>
    <col customWidth="1" min="6" max="6" width="17.43"/>
    <col customWidth="1" min="7" max="7" width="41.57"/>
    <col customWidth="1" min="8" max="13" width="10.0"/>
    <col customWidth="1" min="14" max="14" width="36.86"/>
    <col customWidth="1" min="15" max="15" width="10.0"/>
    <col customWidth="1" min="16" max="16" width="21.57"/>
    <col customWidth="1" min="17" max="17" width="10.0"/>
    <col customWidth="1" min="18" max="18" width="16.43"/>
    <col customWidth="1" min="19" max="19" width="10.0"/>
    <col customWidth="1" min="20" max="20" width="28.0"/>
    <col customWidth="1" min="21" max="25" width="10.0"/>
    <col customWidth="1" min="26" max="26" width="8.71"/>
    <col customWidth="1" min="27" max="27" width="17.86"/>
    <col customWidth="1" min="28" max="28" width="10.0"/>
    <col customWidth="1" min="29" max="29" width="15.29"/>
    <col customWidth="1" min="30" max="30" width="10.0"/>
    <col customWidth="1" min="31" max="31" width="15.71"/>
    <col customWidth="1" min="32" max="32" width="10.0"/>
    <col customWidth="1" min="33" max="33" width="16.57"/>
    <col customWidth="1" min="34" max="34" width="10.0"/>
    <col customWidth="1" min="35" max="35" width="17.0"/>
    <col customWidth="1" min="36" max="36" width="10.0"/>
    <col customWidth="1" min="37" max="37" width="16.57"/>
    <col customWidth="1" min="38" max="38" width="10.0"/>
    <col customWidth="1" min="39" max="39" width="16.86"/>
    <col customWidth="1" min="40" max="40" width="10.0"/>
    <col customWidth="1" min="41" max="41" width="15.43"/>
    <col customWidth="1" min="42" max="42" width="10.0"/>
    <col customWidth="1" min="43" max="43" width="16.57"/>
    <col customWidth="1" min="44" max="44" width="10.0"/>
    <col customWidth="1" min="45" max="45" width="13.71"/>
    <col customWidth="1" min="46" max="46" width="10.0"/>
    <col customWidth="1" min="47" max="47" width="13.71"/>
    <col customWidth="1" min="48" max="48" width="10.0"/>
    <col customWidth="1" min="49" max="49" width="15.43"/>
    <col customWidth="1" min="50" max="50" width="10.0"/>
    <col customWidth="1" min="51" max="51" width="13.71"/>
    <col customWidth="1" min="52" max="52" width="10.0"/>
    <col customWidth="1" min="53" max="53" width="19.14"/>
    <col customWidth="1" min="54" max="54" width="10.0"/>
    <col customWidth="1" min="55" max="55" width="19.14"/>
    <col customWidth="1" min="56" max="56" width="10.0"/>
    <col customWidth="1" min="57" max="57" width="18.86"/>
    <col customWidth="1" min="58" max="58" width="10.0"/>
    <col customWidth="1" min="59" max="59" width="27.29"/>
    <col customWidth="1" min="60" max="65" width="10.0"/>
  </cols>
  <sheetData>
    <row r="1" ht="31.5" customHeight="1">
      <c r="A1" s="43" t="s">
        <v>20</v>
      </c>
      <c r="B1" s="44"/>
      <c r="C1" s="49" t="s">
        <v>21</v>
      </c>
      <c r="D1" s="32" t="s">
        <v>22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4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2"/>
      <c r="BL1" s="2"/>
      <c r="BM1" s="2"/>
    </row>
    <row r="2" ht="31.5" customHeight="1">
      <c r="A2" s="51"/>
      <c r="B2" s="52"/>
      <c r="C2" s="49" t="s">
        <v>23</v>
      </c>
      <c r="D2" s="32" t="s">
        <v>24</v>
      </c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4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2"/>
      <c r="BL2" s="2"/>
      <c r="BM2" s="2"/>
    </row>
    <row r="3" ht="15.75" customHeight="1">
      <c r="A3" s="51"/>
      <c r="B3" s="52"/>
      <c r="C3" s="53" t="s">
        <v>16</v>
      </c>
      <c r="D3" s="54" t="s">
        <v>25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4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7"/>
      <c r="AK3" s="57"/>
      <c r="AL3" s="55"/>
      <c r="AM3" s="55"/>
      <c r="AN3" s="55"/>
      <c r="AO3" s="55"/>
      <c r="AP3" s="55"/>
      <c r="AQ3" s="55"/>
      <c r="AR3" s="55"/>
      <c r="AS3" s="57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7"/>
      <c r="BH3" s="55"/>
      <c r="BI3" s="55"/>
      <c r="BJ3" s="55"/>
      <c r="BK3" s="2"/>
      <c r="BL3" s="2"/>
      <c r="BM3" s="2"/>
    </row>
    <row r="4" ht="15.75" customHeight="1">
      <c r="A4" s="51"/>
      <c r="B4" s="52"/>
      <c r="C4" s="53" t="s">
        <v>26</v>
      </c>
      <c r="D4" s="54" t="s">
        <v>27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4"/>
      <c r="X4" s="55"/>
      <c r="Y4" s="55"/>
      <c r="Z4" s="55"/>
      <c r="AA4" s="57"/>
      <c r="AB4" s="55"/>
      <c r="AC4" s="55"/>
      <c r="AD4" s="55"/>
      <c r="AE4" s="55"/>
      <c r="AF4" s="55"/>
      <c r="AG4" s="57"/>
      <c r="AH4" s="57" t="str">
        <f>#REF!+#REF!+#REF!+#REF!</f>
        <v>#REF!</v>
      </c>
      <c r="AI4" s="55"/>
      <c r="AJ4" s="55"/>
      <c r="AK4" s="55"/>
      <c r="AL4" s="55"/>
      <c r="AM4" s="55"/>
      <c r="AN4" s="55"/>
      <c r="AO4" s="55"/>
      <c r="AP4" s="55"/>
      <c r="AQ4" s="57"/>
      <c r="AR4" s="57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7"/>
      <c r="BG4" s="55"/>
      <c r="BH4" s="55"/>
      <c r="BI4" s="55"/>
      <c r="BJ4" s="55"/>
      <c r="BK4" s="2"/>
      <c r="BL4" s="2"/>
      <c r="BM4" s="2"/>
    </row>
    <row r="5" ht="15.75" customHeight="1">
      <c r="A5" s="47"/>
      <c r="B5" s="48"/>
      <c r="C5" s="53" t="s">
        <v>28</v>
      </c>
      <c r="D5" s="59" t="s">
        <v>29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4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2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2"/>
      <c r="BL5" s="2"/>
      <c r="BM5" s="2"/>
    </row>
    <row r="6" ht="14.25" customHeight="1">
      <c r="A6" s="63" t="s">
        <v>30</v>
      </c>
      <c r="B6" s="64"/>
      <c r="C6" s="64"/>
      <c r="D6" s="64"/>
      <c r="E6" s="64"/>
      <c r="F6" s="64"/>
      <c r="G6" s="44"/>
      <c r="H6" s="65" t="s">
        <v>31</v>
      </c>
      <c r="I6" s="64"/>
      <c r="J6" s="64"/>
      <c r="K6" s="64"/>
      <c r="L6" s="66"/>
      <c r="M6" s="405" t="s">
        <v>32</v>
      </c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  <c r="AA6" s="406"/>
      <c r="AB6" s="406"/>
      <c r="AC6" s="406"/>
      <c r="AD6" s="406"/>
      <c r="AE6" s="406"/>
      <c r="AF6" s="406"/>
      <c r="AG6" s="406"/>
      <c r="AH6" s="406"/>
      <c r="AI6" s="406"/>
      <c r="AJ6" s="406"/>
      <c r="AK6" s="406"/>
      <c r="AL6" s="406"/>
      <c r="AM6" s="406"/>
      <c r="AN6" s="406"/>
      <c r="AO6" s="406"/>
      <c r="AP6" s="406"/>
      <c r="AQ6" s="406"/>
      <c r="AR6" s="406"/>
      <c r="AS6" s="406"/>
      <c r="AT6" s="406"/>
      <c r="AU6" s="406"/>
      <c r="AV6" s="406"/>
      <c r="AW6" s="406"/>
      <c r="AX6" s="406"/>
      <c r="AY6" s="406"/>
      <c r="AZ6" s="406"/>
      <c r="BA6" s="406"/>
      <c r="BB6" s="406"/>
      <c r="BC6" s="406"/>
      <c r="BD6" s="406"/>
      <c r="BE6" s="406"/>
      <c r="BF6" s="406"/>
      <c r="BG6" s="407"/>
      <c r="BH6" s="69" t="s">
        <v>33</v>
      </c>
      <c r="BI6" s="64"/>
      <c r="BJ6" s="64"/>
      <c r="BK6" s="64"/>
      <c r="BL6" s="64"/>
      <c r="BM6" s="44"/>
    </row>
    <row r="7" ht="14.25" customHeight="1">
      <c r="A7" s="47"/>
      <c r="B7" s="71"/>
      <c r="C7" s="71"/>
      <c r="D7" s="71"/>
      <c r="E7" s="71"/>
      <c r="F7" s="71"/>
      <c r="G7" s="48"/>
      <c r="H7" s="72"/>
      <c r="I7" s="23"/>
      <c r="J7" s="23"/>
      <c r="K7" s="23"/>
      <c r="L7" s="24"/>
      <c r="M7" s="73" t="s">
        <v>34</v>
      </c>
      <c r="N7" s="74" t="s">
        <v>35</v>
      </c>
      <c r="O7" s="74" t="s">
        <v>36</v>
      </c>
      <c r="P7" s="74" t="s">
        <v>37</v>
      </c>
      <c r="Q7" s="75" t="s">
        <v>38</v>
      </c>
      <c r="R7" s="74" t="s">
        <v>39</v>
      </c>
      <c r="S7" s="76" t="s">
        <v>40</v>
      </c>
      <c r="T7" s="77" t="s">
        <v>41</v>
      </c>
      <c r="U7" s="76" t="s">
        <v>42</v>
      </c>
      <c r="V7" s="76" t="s">
        <v>43</v>
      </c>
      <c r="W7" s="76" t="s">
        <v>44</v>
      </c>
      <c r="X7" s="74" t="s">
        <v>45</v>
      </c>
      <c r="Y7" s="74" t="s">
        <v>46</v>
      </c>
      <c r="Z7" s="79" t="s">
        <v>47</v>
      </c>
      <c r="AA7" s="80"/>
      <c r="AB7" s="81" t="s">
        <v>48</v>
      </c>
      <c r="AC7" s="80"/>
      <c r="AD7" s="81" t="s">
        <v>49</v>
      </c>
      <c r="AE7" s="80"/>
      <c r="AF7" s="409" t="s">
        <v>50</v>
      </c>
      <c r="AG7" s="80"/>
      <c r="AH7" s="81" t="s">
        <v>51</v>
      </c>
      <c r="AI7" s="80"/>
      <c r="AJ7" s="81" t="s">
        <v>52</v>
      </c>
      <c r="AK7" s="80"/>
      <c r="AL7" s="81" t="s">
        <v>53</v>
      </c>
      <c r="AM7" s="80"/>
      <c r="AN7" s="409" t="s">
        <v>54</v>
      </c>
      <c r="AO7" s="80"/>
      <c r="AP7" s="81" t="s">
        <v>55</v>
      </c>
      <c r="AQ7" s="80"/>
      <c r="AR7" s="81" t="s">
        <v>56</v>
      </c>
      <c r="AS7" s="80"/>
      <c r="AT7" s="81" t="s">
        <v>57</v>
      </c>
      <c r="AU7" s="80"/>
      <c r="AV7" s="409" t="s">
        <v>58</v>
      </c>
      <c r="AW7" s="80"/>
      <c r="AX7" s="81" t="s">
        <v>59</v>
      </c>
      <c r="AY7" s="80"/>
      <c r="AZ7" s="81" t="s">
        <v>60</v>
      </c>
      <c r="BA7" s="80"/>
      <c r="BB7" s="81" t="s">
        <v>61</v>
      </c>
      <c r="BC7" s="80"/>
      <c r="BD7" s="409" t="s">
        <v>62</v>
      </c>
      <c r="BE7" s="80"/>
      <c r="BF7" s="83" t="s">
        <v>63</v>
      </c>
      <c r="BG7" s="44"/>
      <c r="BH7" s="47"/>
      <c r="BI7" s="71"/>
      <c r="BJ7" s="71"/>
      <c r="BK7" s="71"/>
      <c r="BL7" s="71"/>
      <c r="BM7" s="48"/>
    </row>
    <row r="8" ht="14.25" customHeight="1">
      <c r="A8" s="84" t="s">
        <v>64</v>
      </c>
      <c r="B8" s="84" t="s">
        <v>65</v>
      </c>
      <c r="C8" s="84" t="s">
        <v>66</v>
      </c>
      <c r="D8" s="84" t="s">
        <v>67</v>
      </c>
      <c r="E8" s="84" t="s">
        <v>68</v>
      </c>
      <c r="F8" s="84" t="s">
        <v>69</v>
      </c>
      <c r="G8" s="84" t="s">
        <v>70</v>
      </c>
      <c r="H8" s="85" t="s">
        <v>71</v>
      </c>
      <c r="I8" s="85" t="s">
        <v>72</v>
      </c>
      <c r="J8" s="85" t="s">
        <v>73</v>
      </c>
      <c r="K8" s="85" t="s">
        <v>74</v>
      </c>
      <c r="L8" s="85" t="s">
        <v>75</v>
      </c>
      <c r="M8" s="86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8"/>
      <c r="AA8" s="48"/>
      <c r="AB8" s="47"/>
      <c r="AC8" s="48"/>
      <c r="AD8" s="47"/>
      <c r="AE8" s="48"/>
      <c r="AF8" s="47"/>
      <c r="AG8" s="48"/>
      <c r="AH8" s="47"/>
      <c r="AI8" s="48"/>
      <c r="AJ8" s="47"/>
      <c r="AK8" s="48"/>
      <c r="AL8" s="47"/>
      <c r="AM8" s="48"/>
      <c r="AN8" s="47"/>
      <c r="AO8" s="48"/>
      <c r="AP8" s="47"/>
      <c r="AQ8" s="48"/>
      <c r="AR8" s="47"/>
      <c r="AS8" s="48"/>
      <c r="AT8" s="47"/>
      <c r="AU8" s="48"/>
      <c r="AV8" s="47"/>
      <c r="AW8" s="48"/>
      <c r="AX8" s="47"/>
      <c r="AY8" s="48"/>
      <c r="AZ8" s="47"/>
      <c r="BA8" s="48"/>
      <c r="BB8" s="47"/>
      <c r="BC8" s="48"/>
      <c r="BD8" s="47"/>
      <c r="BE8" s="48"/>
      <c r="BF8" s="47"/>
      <c r="BG8" s="48"/>
      <c r="BH8" s="89">
        <v>2024.0</v>
      </c>
      <c r="BI8" s="34"/>
      <c r="BJ8" s="89">
        <v>2025.0</v>
      </c>
      <c r="BK8" s="34"/>
      <c r="BL8" s="89">
        <v>2026.0</v>
      </c>
      <c r="BM8" s="34"/>
    </row>
    <row r="9" ht="14.25" customHeight="1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3" t="s">
        <v>76</v>
      </c>
      <c r="AA9" s="93" t="s">
        <v>77</v>
      </c>
      <c r="AB9" s="93" t="s">
        <v>76</v>
      </c>
      <c r="AC9" s="93" t="s">
        <v>77</v>
      </c>
      <c r="AD9" s="93" t="s">
        <v>76</v>
      </c>
      <c r="AE9" s="93" t="s">
        <v>77</v>
      </c>
      <c r="AF9" s="410" t="s">
        <v>76</v>
      </c>
      <c r="AG9" s="410" t="s">
        <v>77</v>
      </c>
      <c r="AH9" s="93" t="s">
        <v>76</v>
      </c>
      <c r="AI9" s="93" t="s">
        <v>77</v>
      </c>
      <c r="AJ9" s="93" t="s">
        <v>76</v>
      </c>
      <c r="AK9" s="93" t="s">
        <v>77</v>
      </c>
      <c r="AL9" s="93" t="s">
        <v>76</v>
      </c>
      <c r="AM9" s="93" t="s">
        <v>77</v>
      </c>
      <c r="AN9" s="410" t="s">
        <v>76</v>
      </c>
      <c r="AO9" s="410" t="s">
        <v>77</v>
      </c>
      <c r="AP9" s="93" t="s">
        <v>76</v>
      </c>
      <c r="AQ9" s="93" t="s">
        <v>77</v>
      </c>
      <c r="AR9" s="93" t="s">
        <v>76</v>
      </c>
      <c r="AS9" s="93" t="s">
        <v>77</v>
      </c>
      <c r="AT9" s="93" t="s">
        <v>76</v>
      </c>
      <c r="AU9" s="93" t="s">
        <v>77</v>
      </c>
      <c r="AV9" s="410" t="s">
        <v>76</v>
      </c>
      <c r="AW9" s="410" t="s">
        <v>77</v>
      </c>
      <c r="AX9" s="93" t="s">
        <v>76</v>
      </c>
      <c r="AY9" s="93" t="s">
        <v>77</v>
      </c>
      <c r="AZ9" s="93" t="s">
        <v>76</v>
      </c>
      <c r="BA9" s="93" t="s">
        <v>77</v>
      </c>
      <c r="BB9" s="93" t="s">
        <v>76</v>
      </c>
      <c r="BC9" s="93" t="s">
        <v>77</v>
      </c>
      <c r="BD9" s="410" t="s">
        <v>76</v>
      </c>
      <c r="BE9" s="410" t="s">
        <v>77</v>
      </c>
      <c r="BF9" s="95" t="s">
        <v>76</v>
      </c>
      <c r="BG9" s="95" t="s">
        <v>77</v>
      </c>
      <c r="BH9" s="96" t="s">
        <v>76</v>
      </c>
      <c r="BI9" s="97" t="s">
        <v>77</v>
      </c>
      <c r="BJ9" s="97" t="s">
        <v>76</v>
      </c>
      <c r="BK9" s="97" t="s">
        <v>77</v>
      </c>
      <c r="BL9" s="97" t="s">
        <v>76</v>
      </c>
      <c r="BM9" s="97" t="s">
        <v>77</v>
      </c>
    </row>
    <row r="10" ht="66.75" customHeight="1">
      <c r="A10" s="120"/>
      <c r="B10" s="120"/>
      <c r="C10" s="120"/>
      <c r="D10" s="120"/>
      <c r="E10" s="120"/>
      <c r="F10" s="120"/>
      <c r="G10" s="120"/>
      <c r="H10" s="376">
        <v>1.0</v>
      </c>
      <c r="I10" s="376">
        <v>5.0</v>
      </c>
      <c r="J10" s="163">
        <v>99.0</v>
      </c>
      <c r="K10" s="376">
        <v>0.0</v>
      </c>
      <c r="L10" s="376">
        <v>3.0</v>
      </c>
      <c r="M10" s="376">
        <v>14.0</v>
      </c>
      <c r="N10" s="163" t="s">
        <v>250</v>
      </c>
      <c r="O10" s="105"/>
      <c r="P10" s="166"/>
      <c r="Q10" s="103"/>
      <c r="R10" s="166"/>
      <c r="S10" s="168">
        <v>50000.0</v>
      </c>
      <c r="T10" s="412" t="s">
        <v>251</v>
      </c>
      <c r="U10" s="168">
        <v>11.0</v>
      </c>
      <c r="V10" s="413" t="s">
        <v>84</v>
      </c>
      <c r="W10" s="414" t="s">
        <v>85</v>
      </c>
      <c r="X10" s="415"/>
      <c r="Y10" s="168" t="s">
        <v>87</v>
      </c>
      <c r="Z10" s="168"/>
      <c r="AA10" s="169"/>
      <c r="AB10" s="168"/>
      <c r="AC10" s="169" t="str">
        <f>AA10</f>
        <v/>
      </c>
      <c r="AD10" s="168"/>
      <c r="AE10" s="169" t="str">
        <f>AC10</f>
        <v/>
      </c>
      <c r="AF10" s="168"/>
      <c r="AG10" s="169">
        <f t="shared" ref="AG10:AG21" si="1">AA10+AC10+AE10</f>
        <v>0</v>
      </c>
      <c r="AH10" s="168"/>
      <c r="AI10" s="169">
        <f>SUM(AI11:AI21)</f>
        <v>1692378.55</v>
      </c>
      <c r="AJ10" s="168"/>
      <c r="AK10" s="169">
        <f>SUM(AK11:AK21)</f>
        <v>1375000</v>
      </c>
      <c r="AL10" s="168"/>
      <c r="AM10" s="169">
        <f>SUM(AM11:AM21)</f>
        <v>1375000</v>
      </c>
      <c r="AN10" s="168"/>
      <c r="AO10" s="169">
        <f t="shared" ref="AO10:AO21" si="2">AI10+AK10+AM10</f>
        <v>4442378.55</v>
      </c>
      <c r="AP10" s="168"/>
      <c r="AQ10" s="169">
        <f>AM10</f>
        <v>1375000</v>
      </c>
      <c r="AR10" s="168"/>
      <c r="AS10" s="169">
        <f>AQ10</f>
        <v>1375000</v>
      </c>
      <c r="AT10" s="168"/>
      <c r="AU10" s="169">
        <f>AS10</f>
        <v>1375000</v>
      </c>
      <c r="AV10" s="168"/>
      <c r="AW10" s="169">
        <f>AQ10+AS10+AU10</f>
        <v>4125000</v>
      </c>
      <c r="AX10" s="168"/>
      <c r="AY10" s="169">
        <f>AQ10</f>
        <v>1375000</v>
      </c>
      <c r="AZ10" s="168"/>
      <c r="BA10" s="169">
        <f>AY10</f>
        <v>1375000</v>
      </c>
      <c r="BB10" s="168"/>
      <c r="BC10" s="169">
        <f>BA10</f>
        <v>1375000</v>
      </c>
      <c r="BD10" s="105"/>
      <c r="BE10" s="67">
        <f t="shared" ref="BE10:BE21" si="3">AY10+BA10+BC10</f>
        <v>4125000</v>
      </c>
      <c r="BF10" s="168"/>
      <c r="BG10" s="417">
        <f>BG11+BG12+BG13+BG14+BG15+BG16+BG17+BG18+BG19+BG20+BG21+BG22+BG23</f>
        <v>7872505</v>
      </c>
      <c r="BH10" s="173"/>
      <c r="BI10" s="226"/>
      <c r="BJ10" s="173"/>
      <c r="BK10" s="173"/>
      <c r="BL10" s="173"/>
      <c r="BM10" s="173"/>
    </row>
    <row r="11" ht="38.25" customHeight="1">
      <c r="A11" s="120"/>
      <c r="B11" s="120"/>
      <c r="C11" s="120"/>
      <c r="D11" s="120"/>
      <c r="E11" s="120"/>
      <c r="F11" s="120"/>
      <c r="G11" s="120"/>
      <c r="H11" s="217">
        <v>1.0</v>
      </c>
      <c r="I11" s="217">
        <v>5.0</v>
      </c>
      <c r="J11" s="126">
        <v>99.0</v>
      </c>
      <c r="K11" s="217">
        <v>0.0</v>
      </c>
      <c r="L11" s="217">
        <v>3.0</v>
      </c>
      <c r="M11" s="217"/>
      <c r="N11" s="126"/>
      <c r="O11" s="127">
        <v>145.0</v>
      </c>
      <c r="P11" s="219" t="s">
        <v>90</v>
      </c>
      <c r="Q11" s="220" t="s">
        <v>155</v>
      </c>
      <c r="R11" s="129" t="s">
        <v>156</v>
      </c>
      <c r="S11" s="132">
        <v>53310.0</v>
      </c>
      <c r="T11" s="196" t="s">
        <v>159</v>
      </c>
      <c r="U11" s="127">
        <v>11.0</v>
      </c>
      <c r="V11" s="183" t="s">
        <v>84</v>
      </c>
      <c r="W11" s="129" t="s">
        <v>85</v>
      </c>
      <c r="X11" s="420">
        <v>4050.0</v>
      </c>
      <c r="Y11" s="127" t="s">
        <v>87</v>
      </c>
      <c r="Z11" s="127"/>
      <c r="AA11" s="144"/>
      <c r="AB11" s="127"/>
      <c r="AC11" s="144"/>
      <c r="AD11" s="127"/>
      <c r="AE11" s="144"/>
      <c r="AF11" s="360"/>
      <c r="AG11" s="359">
        <f t="shared" si="1"/>
        <v>0</v>
      </c>
      <c r="AH11" s="127"/>
      <c r="AI11" s="144">
        <v>0.0</v>
      </c>
      <c r="AJ11" s="127"/>
      <c r="AK11" s="144">
        <f t="shared" ref="AK11:AK12" si="4">5500000/8</f>
        <v>687500</v>
      </c>
      <c r="AL11" s="127"/>
      <c r="AM11" s="144">
        <f t="shared" ref="AM11:AM12" si="5">AK11</f>
        <v>687500</v>
      </c>
      <c r="AN11" s="360"/>
      <c r="AO11" s="359">
        <f t="shared" si="2"/>
        <v>1375000</v>
      </c>
      <c r="AP11" s="127"/>
      <c r="AQ11" s="144">
        <v>0.0</v>
      </c>
      <c r="AR11" s="127"/>
      <c r="AS11" s="144">
        <v>0.0</v>
      </c>
      <c r="AT11" s="127"/>
      <c r="AU11" s="144"/>
      <c r="AV11" s="360"/>
      <c r="AW11" s="359"/>
      <c r="AX11" s="127"/>
      <c r="AY11" s="144"/>
      <c r="AZ11" s="127"/>
      <c r="BA11" s="144"/>
      <c r="BB11" s="127"/>
      <c r="BC11" s="144"/>
      <c r="BD11" s="360"/>
      <c r="BE11" s="359">
        <f t="shared" si="3"/>
        <v>0</v>
      </c>
      <c r="BF11" s="127"/>
      <c r="BG11" s="421">
        <v>5500000.0</v>
      </c>
      <c r="BH11" s="173"/>
      <c r="BI11" s="226"/>
      <c r="BJ11" s="173"/>
      <c r="BK11" s="173"/>
      <c r="BL11" s="173"/>
      <c r="BM11" s="173"/>
    </row>
    <row r="12" ht="38.25" customHeight="1">
      <c r="A12" s="120"/>
      <c r="B12" s="120"/>
      <c r="C12" s="120"/>
      <c r="D12" s="120"/>
      <c r="E12" s="120"/>
      <c r="F12" s="120"/>
      <c r="G12" s="389"/>
      <c r="H12" s="217"/>
      <c r="I12" s="217"/>
      <c r="J12" s="126"/>
      <c r="K12" s="217"/>
      <c r="L12" s="217"/>
      <c r="M12" s="217"/>
      <c r="N12" s="126"/>
      <c r="O12" s="127">
        <v>145.0</v>
      </c>
      <c r="P12" s="219" t="s">
        <v>90</v>
      </c>
      <c r="Q12" s="220" t="s">
        <v>155</v>
      </c>
      <c r="R12" s="129" t="s">
        <v>156</v>
      </c>
      <c r="S12" s="132">
        <v>53310.0</v>
      </c>
      <c r="T12" s="196" t="s">
        <v>159</v>
      </c>
      <c r="U12" s="127">
        <v>11.0</v>
      </c>
      <c r="V12" s="183" t="s">
        <v>84</v>
      </c>
      <c r="W12" s="129" t="s">
        <v>85</v>
      </c>
      <c r="X12" s="420">
        <v>4136.0</v>
      </c>
      <c r="Y12" s="127" t="s">
        <v>87</v>
      </c>
      <c r="Z12" s="127"/>
      <c r="AA12" s="144"/>
      <c r="AB12" s="127"/>
      <c r="AC12" s="144"/>
      <c r="AD12" s="127"/>
      <c r="AE12" s="144"/>
      <c r="AF12" s="360"/>
      <c r="AG12" s="359">
        <f t="shared" si="1"/>
        <v>0</v>
      </c>
      <c r="AH12" s="127"/>
      <c r="AI12" s="144">
        <v>202591.57</v>
      </c>
      <c r="AJ12" s="127"/>
      <c r="AK12" s="144">
        <f t="shared" si="4"/>
        <v>687500</v>
      </c>
      <c r="AL12" s="127"/>
      <c r="AM12" s="144">
        <f t="shared" si="5"/>
        <v>687500</v>
      </c>
      <c r="AN12" s="360"/>
      <c r="AO12" s="359">
        <f t="shared" si="2"/>
        <v>1577591.57</v>
      </c>
      <c r="AP12" s="127"/>
      <c r="AQ12" s="144">
        <v>0.0</v>
      </c>
      <c r="AR12" s="144"/>
      <c r="AS12" s="144">
        <v>0.0</v>
      </c>
      <c r="AT12" s="144"/>
      <c r="AU12" s="144"/>
      <c r="AV12" s="360"/>
      <c r="AW12" s="359"/>
      <c r="AX12" s="127"/>
      <c r="AY12" s="144"/>
      <c r="AZ12" s="144"/>
      <c r="BA12" s="144"/>
      <c r="BB12" s="144"/>
      <c r="BC12" s="144"/>
      <c r="BD12" s="360"/>
      <c r="BE12" s="359">
        <f t="shared" si="3"/>
        <v>0</v>
      </c>
      <c r="BF12" s="127"/>
      <c r="BG12" s="421">
        <v>202750.0</v>
      </c>
      <c r="BH12" s="173"/>
      <c r="BI12" s="226"/>
      <c r="BJ12" s="173"/>
      <c r="BK12" s="173"/>
      <c r="BL12" s="173"/>
      <c r="BM12" s="173"/>
    </row>
    <row r="13" ht="38.25" customHeight="1">
      <c r="A13" s="120"/>
      <c r="B13" s="120"/>
      <c r="C13" s="120"/>
      <c r="D13" s="120"/>
      <c r="E13" s="120"/>
      <c r="F13" s="120"/>
      <c r="G13" s="120"/>
      <c r="H13" s="217"/>
      <c r="I13" s="217"/>
      <c r="J13" s="126"/>
      <c r="K13" s="217"/>
      <c r="L13" s="217"/>
      <c r="M13" s="217"/>
      <c r="N13" s="126"/>
      <c r="O13" s="127">
        <v>145.0</v>
      </c>
      <c r="P13" s="219" t="s">
        <v>90</v>
      </c>
      <c r="Q13" s="220" t="s">
        <v>155</v>
      </c>
      <c r="R13" s="129" t="s">
        <v>156</v>
      </c>
      <c r="S13" s="132">
        <v>53310.0</v>
      </c>
      <c r="T13" s="196" t="s">
        <v>159</v>
      </c>
      <c r="U13" s="127">
        <v>11.0</v>
      </c>
      <c r="V13" s="183" t="s">
        <v>84</v>
      </c>
      <c r="W13" s="129" t="s">
        <v>85</v>
      </c>
      <c r="X13" s="420">
        <v>4259.0</v>
      </c>
      <c r="Y13" s="127" t="s">
        <v>87</v>
      </c>
      <c r="Z13" s="127"/>
      <c r="AA13" s="144"/>
      <c r="AB13" s="127"/>
      <c r="AC13" s="144"/>
      <c r="AD13" s="127"/>
      <c r="AE13" s="144"/>
      <c r="AF13" s="360"/>
      <c r="AG13" s="359">
        <f t="shared" si="1"/>
        <v>0</v>
      </c>
      <c r="AH13" s="127"/>
      <c r="AI13" s="144">
        <v>322647.79</v>
      </c>
      <c r="AJ13" s="127"/>
      <c r="AK13" s="144">
        <v>0.0</v>
      </c>
      <c r="AL13" s="127"/>
      <c r="AM13" s="144">
        <v>0.0</v>
      </c>
      <c r="AN13" s="360"/>
      <c r="AO13" s="359">
        <f t="shared" si="2"/>
        <v>322647.79</v>
      </c>
      <c r="AP13" s="127"/>
      <c r="AQ13" s="144">
        <v>0.0</v>
      </c>
      <c r="AR13" s="127"/>
      <c r="AS13" s="144">
        <v>0.0</v>
      </c>
      <c r="AT13" s="127"/>
      <c r="AU13" s="144"/>
      <c r="AV13" s="360"/>
      <c r="AW13" s="359"/>
      <c r="AX13" s="127"/>
      <c r="AY13" s="144"/>
      <c r="AZ13" s="127"/>
      <c r="BA13" s="144"/>
      <c r="BB13" s="127"/>
      <c r="BC13" s="144"/>
      <c r="BD13" s="360"/>
      <c r="BE13" s="359">
        <f t="shared" si="3"/>
        <v>0</v>
      </c>
      <c r="BF13" s="127"/>
      <c r="BG13" s="421">
        <v>322900.0</v>
      </c>
      <c r="BH13" s="173"/>
      <c r="BI13" s="226"/>
      <c r="BJ13" s="173"/>
      <c r="BK13" s="173"/>
      <c r="BL13" s="173"/>
      <c r="BM13" s="173"/>
    </row>
    <row r="14" ht="38.25" customHeight="1">
      <c r="A14" s="120"/>
      <c r="B14" s="120"/>
      <c r="C14" s="120"/>
      <c r="D14" s="120"/>
      <c r="E14" s="120"/>
      <c r="F14" s="120"/>
      <c r="G14" s="120"/>
      <c r="H14" s="217"/>
      <c r="I14" s="217"/>
      <c r="J14" s="126"/>
      <c r="K14" s="217"/>
      <c r="L14" s="217"/>
      <c r="M14" s="217"/>
      <c r="N14" s="126"/>
      <c r="O14" s="127">
        <v>145.0</v>
      </c>
      <c r="P14" s="219" t="s">
        <v>90</v>
      </c>
      <c r="Q14" s="220" t="s">
        <v>155</v>
      </c>
      <c r="R14" s="129" t="s">
        <v>156</v>
      </c>
      <c r="S14" s="132">
        <v>53310.0</v>
      </c>
      <c r="T14" s="196" t="s">
        <v>159</v>
      </c>
      <c r="U14" s="127">
        <v>11.0</v>
      </c>
      <c r="V14" s="183" t="s">
        <v>84</v>
      </c>
      <c r="W14" s="129" t="s">
        <v>85</v>
      </c>
      <c r="X14" s="420">
        <v>4260.0</v>
      </c>
      <c r="Y14" s="127" t="s">
        <v>87</v>
      </c>
      <c r="Z14" s="127"/>
      <c r="AA14" s="144"/>
      <c r="AB14" s="127"/>
      <c r="AC14" s="144"/>
      <c r="AD14" s="127"/>
      <c r="AE14" s="144"/>
      <c r="AF14" s="360"/>
      <c r="AG14" s="359">
        <f t="shared" si="1"/>
        <v>0</v>
      </c>
      <c r="AH14" s="127"/>
      <c r="AI14" s="144">
        <v>348493.54</v>
      </c>
      <c r="AJ14" s="127"/>
      <c r="AK14" s="144">
        <v>0.0</v>
      </c>
      <c r="AL14" s="127"/>
      <c r="AM14" s="144">
        <v>0.0</v>
      </c>
      <c r="AN14" s="360"/>
      <c r="AO14" s="359">
        <f t="shared" si="2"/>
        <v>348493.54</v>
      </c>
      <c r="AP14" s="127"/>
      <c r="AQ14" s="144">
        <v>0.0</v>
      </c>
      <c r="AR14" s="127"/>
      <c r="AS14" s="144">
        <v>0.0</v>
      </c>
      <c r="AT14" s="127"/>
      <c r="AU14" s="144"/>
      <c r="AV14" s="360"/>
      <c r="AW14" s="359"/>
      <c r="AX14" s="127"/>
      <c r="AY14" s="144"/>
      <c r="AZ14" s="127"/>
      <c r="BA14" s="144"/>
      <c r="BB14" s="127"/>
      <c r="BC14" s="144"/>
      <c r="BD14" s="360"/>
      <c r="BE14" s="359">
        <f t="shared" si="3"/>
        <v>0</v>
      </c>
      <c r="BF14" s="127"/>
      <c r="BG14" s="421">
        <v>348766.0</v>
      </c>
      <c r="BH14" s="173"/>
      <c r="BI14" s="226"/>
      <c r="BJ14" s="173"/>
      <c r="BK14" s="173"/>
      <c r="BL14" s="173"/>
      <c r="BM14" s="173"/>
    </row>
    <row r="15" ht="38.25" customHeight="1">
      <c r="A15" s="120"/>
      <c r="B15" s="120"/>
      <c r="C15" s="120"/>
      <c r="D15" s="120"/>
      <c r="E15" s="120"/>
      <c r="F15" s="120"/>
      <c r="G15" s="120"/>
      <c r="H15" s="217"/>
      <c r="I15" s="217"/>
      <c r="J15" s="126"/>
      <c r="K15" s="217"/>
      <c r="L15" s="217"/>
      <c r="M15" s="217"/>
      <c r="N15" s="126"/>
      <c r="O15" s="127">
        <v>145.0</v>
      </c>
      <c r="P15" s="219" t="s">
        <v>90</v>
      </c>
      <c r="Q15" s="220" t="s">
        <v>155</v>
      </c>
      <c r="R15" s="129" t="s">
        <v>156</v>
      </c>
      <c r="S15" s="132">
        <v>53310.0</v>
      </c>
      <c r="T15" s="196" t="s">
        <v>159</v>
      </c>
      <c r="U15" s="127">
        <v>11.0</v>
      </c>
      <c r="V15" s="183" t="s">
        <v>84</v>
      </c>
      <c r="W15" s="129" t="s">
        <v>85</v>
      </c>
      <c r="X15" s="420">
        <v>4262.0</v>
      </c>
      <c r="Y15" s="127" t="s">
        <v>87</v>
      </c>
      <c r="Z15" s="127"/>
      <c r="AA15" s="144"/>
      <c r="AB15" s="127"/>
      <c r="AC15" s="144"/>
      <c r="AD15" s="127"/>
      <c r="AE15" s="144"/>
      <c r="AF15" s="360"/>
      <c r="AG15" s="359">
        <f t="shared" si="1"/>
        <v>0</v>
      </c>
      <c r="AH15" s="127"/>
      <c r="AI15" s="144">
        <v>6494.84</v>
      </c>
      <c r="AJ15" s="127"/>
      <c r="AK15" s="144">
        <v>0.0</v>
      </c>
      <c r="AL15" s="127"/>
      <c r="AM15" s="144">
        <v>0.0</v>
      </c>
      <c r="AN15" s="360"/>
      <c r="AO15" s="359">
        <f t="shared" si="2"/>
        <v>6494.84</v>
      </c>
      <c r="AP15" s="127"/>
      <c r="AQ15" s="144">
        <v>0.0</v>
      </c>
      <c r="AR15" s="127"/>
      <c r="AS15" s="144">
        <v>0.0</v>
      </c>
      <c r="AT15" s="127"/>
      <c r="AU15" s="144"/>
      <c r="AV15" s="360"/>
      <c r="AW15" s="359"/>
      <c r="AX15" s="127"/>
      <c r="AY15" s="144"/>
      <c r="AZ15" s="127"/>
      <c r="BA15" s="144"/>
      <c r="BB15" s="127"/>
      <c r="BC15" s="144"/>
      <c r="BD15" s="360"/>
      <c r="BE15" s="359">
        <f t="shared" si="3"/>
        <v>0</v>
      </c>
      <c r="BF15" s="127"/>
      <c r="BG15" s="421">
        <v>6500.0</v>
      </c>
      <c r="BH15" s="173"/>
      <c r="BI15" s="226"/>
      <c r="BJ15" s="173"/>
      <c r="BK15" s="173"/>
      <c r="BL15" s="173"/>
      <c r="BM15" s="173"/>
    </row>
    <row r="16" ht="38.25" customHeight="1">
      <c r="A16" s="120"/>
      <c r="B16" s="120"/>
      <c r="C16" s="120"/>
      <c r="D16" s="120"/>
      <c r="E16" s="120"/>
      <c r="F16" s="120"/>
      <c r="G16" s="120"/>
      <c r="H16" s="217"/>
      <c r="I16" s="217"/>
      <c r="J16" s="126"/>
      <c r="K16" s="217"/>
      <c r="L16" s="217"/>
      <c r="M16" s="217"/>
      <c r="N16" s="126"/>
      <c r="O16" s="127">
        <v>145.0</v>
      </c>
      <c r="P16" s="219" t="s">
        <v>90</v>
      </c>
      <c r="Q16" s="220" t="s">
        <v>155</v>
      </c>
      <c r="R16" s="129" t="s">
        <v>156</v>
      </c>
      <c r="S16" s="132">
        <v>53310.0</v>
      </c>
      <c r="T16" s="196" t="s">
        <v>159</v>
      </c>
      <c r="U16" s="127">
        <v>11.0</v>
      </c>
      <c r="V16" s="183" t="s">
        <v>84</v>
      </c>
      <c r="W16" s="129" t="s">
        <v>85</v>
      </c>
      <c r="X16" s="420">
        <v>4263.0</v>
      </c>
      <c r="Y16" s="127" t="s">
        <v>87</v>
      </c>
      <c r="Z16" s="127"/>
      <c r="AA16" s="144"/>
      <c r="AB16" s="127"/>
      <c r="AC16" s="144"/>
      <c r="AD16" s="127"/>
      <c r="AE16" s="144"/>
      <c r="AF16" s="360"/>
      <c r="AG16" s="359">
        <f t="shared" si="1"/>
        <v>0</v>
      </c>
      <c r="AH16" s="127"/>
      <c r="AI16" s="144">
        <v>10791.57</v>
      </c>
      <c r="AJ16" s="127"/>
      <c r="AK16" s="144">
        <v>0.0</v>
      </c>
      <c r="AL16" s="127"/>
      <c r="AM16" s="144">
        <v>0.0</v>
      </c>
      <c r="AN16" s="360"/>
      <c r="AO16" s="359">
        <f t="shared" si="2"/>
        <v>10791.57</v>
      </c>
      <c r="AP16" s="127"/>
      <c r="AQ16" s="144">
        <v>0.0</v>
      </c>
      <c r="AR16" s="127"/>
      <c r="AS16" s="144">
        <v>0.0</v>
      </c>
      <c r="AT16" s="127"/>
      <c r="AU16" s="144"/>
      <c r="AV16" s="360"/>
      <c r="AW16" s="359"/>
      <c r="AX16" s="127"/>
      <c r="AY16" s="144"/>
      <c r="AZ16" s="127"/>
      <c r="BA16" s="144"/>
      <c r="BB16" s="127"/>
      <c r="BC16" s="144"/>
      <c r="BD16" s="360"/>
      <c r="BE16" s="359">
        <f t="shared" si="3"/>
        <v>0</v>
      </c>
      <c r="BF16" s="127"/>
      <c r="BG16" s="421">
        <v>10800.0</v>
      </c>
      <c r="BH16" s="173"/>
      <c r="BI16" s="226"/>
      <c r="BJ16" s="173"/>
      <c r="BK16" s="173"/>
      <c r="BL16" s="173"/>
      <c r="BM16" s="173"/>
    </row>
    <row r="17" ht="38.25" customHeight="1">
      <c r="A17" s="120"/>
      <c r="B17" s="120"/>
      <c r="C17" s="120"/>
      <c r="D17" s="120"/>
      <c r="E17" s="120"/>
      <c r="F17" s="120"/>
      <c r="G17" s="120"/>
      <c r="H17" s="217"/>
      <c r="I17" s="217"/>
      <c r="J17" s="126"/>
      <c r="K17" s="217"/>
      <c r="L17" s="217"/>
      <c r="M17" s="217"/>
      <c r="N17" s="126"/>
      <c r="O17" s="127">
        <v>145.0</v>
      </c>
      <c r="P17" s="219" t="s">
        <v>90</v>
      </c>
      <c r="Q17" s="220" t="s">
        <v>155</v>
      </c>
      <c r="R17" s="129" t="s">
        <v>156</v>
      </c>
      <c r="S17" s="132">
        <v>53310.0</v>
      </c>
      <c r="T17" s="196" t="s">
        <v>159</v>
      </c>
      <c r="U17" s="127">
        <v>11.0</v>
      </c>
      <c r="V17" s="183" t="s">
        <v>84</v>
      </c>
      <c r="W17" s="129" t="s">
        <v>85</v>
      </c>
      <c r="X17" s="420">
        <v>4264.0</v>
      </c>
      <c r="Y17" s="127" t="s">
        <v>87</v>
      </c>
      <c r="Z17" s="127"/>
      <c r="AA17" s="144"/>
      <c r="AB17" s="127"/>
      <c r="AC17" s="144"/>
      <c r="AD17" s="127"/>
      <c r="AE17" s="144"/>
      <c r="AF17" s="360"/>
      <c r="AG17" s="359">
        <f t="shared" si="1"/>
        <v>0</v>
      </c>
      <c r="AH17" s="127"/>
      <c r="AI17" s="144">
        <v>10791.57</v>
      </c>
      <c r="AJ17" s="127"/>
      <c r="AK17" s="144">
        <v>0.0</v>
      </c>
      <c r="AL17" s="127"/>
      <c r="AM17" s="144">
        <v>0.0</v>
      </c>
      <c r="AN17" s="360"/>
      <c r="AO17" s="359">
        <f t="shared" si="2"/>
        <v>10791.57</v>
      </c>
      <c r="AP17" s="127"/>
      <c r="AQ17" s="144">
        <v>0.0</v>
      </c>
      <c r="AR17" s="127"/>
      <c r="AS17" s="144">
        <v>0.0</v>
      </c>
      <c r="AT17" s="127"/>
      <c r="AU17" s="144"/>
      <c r="AV17" s="360"/>
      <c r="AW17" s="359"/>
      <c r="AX17" s="127"/>
      <c r="AY17" s="144"/>
      <c r="AZ17" s="127"/>
      <c r="BA17" s="144"/>
      <c r="BB17" s="127"/>
      <c r="BC17" s="144"/>
      <c r="BD17" s="360"/>
      <c r="BE17" s="359">
        <f t="shared" si="3"/>
        <v>0</v>
      </c>
      <c r="BF17" s="127"/>
      <c r="BG17" s="421">
        <v>10800.0</v>
      </c>
      <c r="BH17" s="173"/>
      <c r="BI17" s="226"/>
      <c r="BJ17" s="173"/>
      <c r="BK17" s="173"/>
      <c r="BL17" s="173"/>
      <c r="BM17" s="173"/>
    </row>
    <row r="18" ht="38.25" customHeight="1">
      <c r="A18" s="120"/>
      <c r="B18" s="120"/>
      <c r="C18" s="120"/>
      <c r="D18" s="120"/>
      <c r="E18" s="120"/>
      <c r="F18" s="120"/>
      <c r="G18" s="120"/>
      <c r="H18" s="217"/>
      <c r="I18" s="217"/>
      <c r="J18" s="126"/>
      <c r="K18" s="217"/>
      <c r="L18" s="217"/>
      <c r="M18" s="217"/>
      <c r="N18" s="126"/>
      <c r="O18" s="127">
        <v>145.0</v>
      </c>
      <c r="P18" s="219" t="s">
        <v>90</v>
      </c>
      <c r="Q18" s="220" t="s">
        <v>155</v>
      </c>
      <c r="R18" s="129" t="s">
        <v>156</v>
      </c>
      <c r="S18" s="132">
        <v>53310.0</v>
      </c>
      <c r="T18" s="196" t="s">
        <v>159</v>
      </c>
      <c r="U18" s="127">
        <v>11.0</v>
      </c>
      <c r="V18" s="183" t="s">
        <v>84</v>
      </c>
      <c r="W18" s="129" t="s">
        <v>85</v>
      </c>
      <c r="X18" s="420">
        <v>4265.0</v>
      </c>
      <c r="Y18" s="127" t="s">
        <v>87</v>
      </c>
      <c r="Z18" s="127"/>
      <c r="AA18" s="144"/>
      <c r="AB18" s="127"/>
      <c r="AC18" s="144"/>
      <c r="AD18" s="127"/>
      <c r="AE18" s="144"/>
      <c r="AF18" s="360"/>
      <c r="AG18" s="359">
        <f t="shared" si="1"/>
        <v>0</v>
      </c>
      <c r="AH18" s="127"/>
      <c r="AI18" s="144">
        <v>669615.36</v>
      </c>
      <c r="AJ18" s="127"/>
      <c r="AK18" s="144">
        <v>0.0</v>
      </c>
      <c r="AL18" s="127"/>
      <c r="AM18" s="144">
        <v>0.0</v>
      </c>
      <c r="AN18" s="360"/>
      <c r="AO18" s="359">
        <f t="shared" si="2"/>
        <v>669615.36</v>
      </c>
      <c r="AP18" s="127"/>
      <c r="AQ18" s="144">
        <v>0.0</v>
      </c>
      <c r="AR18" s="127"/>
      <c r="AS18" s="144">
        <v>0.0</v>
      </c>
      <c r="AT18" s="127"/>
      <c r="AU18" s="144"/>
      <c r="AV18" s="360"/>
      <c r="AW18" s="359"/>
      <c r="AX18" s="127"/>
      <c r="AY18" s="144"/>
      <c r="AZ18" s="127"/>
      <c r="BA18" s="144"/>
      <c r="BB18" s="127"/>
      <c r="BC18" s="144"/>
      <c r="BD18" s="360"/>
      <c r="BE18" s="359">
        <f t="shared" si="3"/>
        <v>0</v>
      </c>
      <c r="BF18" s="127"/>
      <c r="BG18" s="421">
        <v>670139.0</v>
      </c>
      <c r="BH18" s="173"/>
      <c r="BI18" s="226"/>
      <c r="BJ18" s="173"/>
      <c r="BK18" s="173"/>
      <c r="BL18" s="173"/>
      <c r="BM18" s="173"/>
    </row>
    <row r="19" ht="38.25" customHeight="1">
      <c r="A19" s="120"/>
      <c r="B19" s="120"/>
      <c r="C19" s="120"/>
      <c r="D19" s="120"/>
      <c r="E19" s="120"/>
      <c r="F19" s="120"/>
      <c r="G19" s="120"/>
      <c r="H19" s="217"/>
      <c r="I19" s="217"/>
      <c r="J19" s="126"/>
      <c r="K19" s="217"/>
      <c r="L19" s="217"/>
      <c r="M19" s="217"/>
      <c r="N19" s="126"/>
      <c r="O19" s="127">
        <v>145.0</v>
      </c>
      <c r="P19" s="219" t="s">
        <v>90</v>
      </c>
      <c r="Q19" s="220" t="s">
        <v>155</v>
      </c>
      <c r="R19" s="129" t="s">
        <v>156</v>
      </c>
      <c r="S19" s="132">
        <v>53310.0</v>
      </c>
      <c r="T19" s="196" t="s">
        <v>159</v>
      </c>
      <c r="U19" s="127">
        <v>11.0</v>
      </c>
      <c r="V19" s="183" t="s">
        <v>84</v>
      </c>
      <c r="W19" s="129" t="s">
        <v>85</v>
      </c>
      <c r="X19" s="420">
        <v>4266.0</v>
      </c>
      <c r="Y19" s="127" t="s">
        <v>87</v>
      </c>
      <c r="Z19" s="127"/>
      <c r="AA19" s="144"/>
      <c r="AB19" s="127"/>
      <c r="AC19" s="144"/>
      <c r="AD19" s="127"/>
      <c r="AE19" s="144"/>
      <c r="AF19" s="360"/>
      <c r="AG19" s="359">
        <f t="shared" si="1"/>
        <v>0</v>
      </c>
      <c r="AH19" s="127"/>
      <c r="AI19" s="144">
        <v>0.0</v>
      </c>
      <c r="AJ19" s="127"/>
      <c r="AK19" s="144">
        <v>0.0</v>
      </c>
      <c r="AL19" s="127"/>
      <c r="AM19" s="144">
        <v>0.0</v>
      </c>
      <c r="AN19" s="360"/>
      <c r="AO19" s="359">
        <f t="shared" si="2"/>
        <v>0</v>
      </c>
      <c r="AP19" s="127"/>
      <c r="AQ19" s="144">
        <v>0.0</v>
      </c>
      <c r="AR19" s="127"/>
      <c r="AS19" s="144">
        <v>0.0</v>
      </c>
      <c r="AT19" s="127"/>
      <c r="AU19" s="144"/>
      <c r="AV19" s="360"/>
      <c r="AW19" s="359"/>
      <c r="AX19" s="127"/>
      <c r="AY19" s="144"/>
      <c r="AZ19" s="127"/>
      <c r="BA19" s="144"/>
      <c r="BB19" s="127"/>
      <c r="BC19" s="144"/>
      <c r="BD19" s="360"/>
      <c r="BE19" s="359">
        <f t="shared" si="3"/>
        <v>0</v>
      </c>
      <c r="BF19" s="127"/>
      <c r="BG19" s="421">
        <v>608250.0</v>
      </c>
      <c r="BH19" s="173"/>
      <c r="BI19" s="226"/>
      <c r="BJ19" s="173"/>
      <c r="BK19" s="173"/>
      <c r="BL19" s="173"/>
      <c r="BM19" s="173"/>
    </row>
    <row r="20" ht="38.25" customHeight="1">
      <c r="A20" s="120"/>
      <c r="B20" s="120"/>
      <c r="C20" s="120"/>
      <c r="D20" s="120"/>
      <c r="E20" s="120"/>
      <c r="F20" s="120"/>
      <c r="G20" s="120"/>
      <c r="H20" s="217"/>
      <c r="I20" s="217"/>
      <c r="J20" s="126"/>
      <c r="K20" s="217"/>
      <c r="L20" s="217"/>
      <c r="M20" s="217"/>
      <c r="N20" s="126"/>
      <c r="O20" s="127">
        <v>145.0</v>
      </c>
      <c r="P20" s="219" t="s">
        <v>90</v>
      </c>
      <c r="Q20" s="220" t="s">
        <v>155</v>
      </c>
      <c r="R20" s="129" t="s">
        <v>156</v>
      </c>
      <c r="S20" s="132">
        <v>53310.0</v>
      </c>
      <c r="T20" s="196" t="s">
        <v>159</v>
      </c>
      <c r="U20" s="127">
        <v>11.0</v>
      </c>
      <c r="V20" s="183" t="s">
        <v>84</v>
      </c>
      <c r="W20" s="129" t="s">
        <v>85</v>
      </c>
      <c r="X20" s="420">
        <v>4267.0</v>
      </c>
      <c r="Y20" s="127" t="s">
        <v>87</v>
      </c>
      <c r="Z20" s="127"/>
      <c r="AA20" s="144"/>
      <c r="AB20" s="127"/>
      <c r="AC20" s="144"/>
      <c r="AD20" s="127"/>
      <c r="AE20" s="144"/>
      <c r="AF20" s="360"/>
      <c r="AG20" s="359">
        <f t="shared" si="1"/>
        <v>0</v>
      </c>
      <c r="AH20" s="127"/>
      <c r="AI20" s="144">
        <v>83934.35</v>
      </c>
      <c r="AJ20" s="127"/>
      <c r="AK20" s="144">
        <v>0.0</v>
      </c>
      <c r="AL20" s="127"/>
      <c r="AM20" s="144">
        <v>0.0</v>
      </c>
      <c r="AN20" s="360"/>
      <c r="AO20" s="359">
        <f t="shared" si="2"/>
        <v>83934.35</v>
      </c>
      <c r="AP20" s="127"/>
      <c r="AQ20" s="144">
        <v>0.0</v>
      </c>
      <c r="AR20" s="127"/>
      <c r="AS20" s="144">
        <v>0.0</v>
      </c>
      <c r="AT20" s="127"/>
      <c r="AU20" s="144"/>
      <c r="AV20" s="360"/>
      <c r="AW20" s="359"/>
      <c r="AX20" s="127"/>
      <c r="AY20" s="144"/>
      <c r="AZ20" s="127"/>
      <c r="BA20" s="144"/>
      <c r="BB20" s="127"/>
      <c r="BC20" s="144"/>
      <c r="BD20" s="360"/>
      <c r="BE20" s="359">
        <f t="shared" si="3"/>
        <v>0</v>
      </c>
      <c r="BF20" s="127"/>
      <c r="BG20" s="421">
        <v>84000.0</v>
      </c>
      <c r="BH20" s="173"/>
      <c r="BI20" s="226"/>
      <c r="BJ20" s="173"/>
      <c r="BK20" s="173"/>
      <c r="BL20" s="173"/>
      <c r="BM20" s="173"/>
    </row>
    <row r="21" ht="38.25" customHeight="1">
      <c r="A21" s="120"/>
      <c r="B21" s="120"/>
      <c r="C21" s="120"/>
      <c r="D21" s="120"/>
      <c r="E21" s="120"/>
      <c r="F21" s="120"/>
      <c r="G21" s="120"/>
      <c r="H21" s="217"/>
      <c r="I21" s="217"/>
      <c r="J21" s="126"/>
      <c r="K21" s="217"/>
      <c r="L21" s="217"/>
      <c r="M21" s="217"/>
      <c r="N21" s="126"/>
      <c r="O21" s="127">
        <v>145.0</v>
      </c>
      <c r="P21" s="219" t="s">
        <v>90</v>
      </c>
      <c r="Q21" s="220" t="s">
        <v>155</v>
      </c>
      <c r="R21" s="129" t="s">
        <v>156</v>
      </c>
      <c r="S21" s="132">
        <v>53310.0</v>
      </c>
      <c r="T21" s="196" t="s">
        <v>159</v>
      </c>
      <c r="U21" s="127">
        <v>11.0</v>
      </c>
      <c r="V21" s="183" t="s">
        <v>84</v>
      </c>
      <c r="W21" s="129" t="s">
        <v>85</v>
      </c>
      <c r="X21" s="420">
        <v>4271.0</v>
      </c>
      <c r="Y21" s="127" t="s">
        <v>87</v>
      </c>
      <c r="Z21" s="127"/>
      <c r="AA21" s="144"/>
      <c r="AB21" s="127"/>
      <c r="AC21" s="144"/>
      <c r="AD21" s="127"/>
      <c r="AE21" s="144"/>
      <c r="AF21" s="360"/>
      <c r="AG21" s="359">
        <f t="shared" si="1"/>
        <v>0</v>
      </c>
      <c r="AH21" s="127"/>
      <c r="AI21" s="144">
        <v>37017.96</v>
      </c>
      <c r="AJ21" s="127"/>
      <c r="AK21" s="144">
        <v>0.0</v>
      </c>
      <c r="AL21" s="127"/>
      <c r="AM21" s="144">
        <v>0.0</v>
      </c>
      <c r="AN21" s="360"/>
      <c r="AO21" s="359">
        <f t="shared" si="2"/>
        <v>37017.96</v>
      </c>
      <c r="AP21" s="127"/>
      <c r="AQ21" s="144">
        <v>0.0</v>
      </c>
      <c r="AR21" s="127"/>
      <c r="AS21" s="144">
        <v>0.0</v>
      </c>
      <c r="AT21" s="127"/>
      <c r="AU21" s="144"/>
      <c r="AV21" s="360"/>
      <c r="AW21" s="359"/>
      <c r="AX21" s="127"/>
      <c r="AY21" s="144"/>
      <c r="AZ21" s="127"/>
      <c r="BA21" s="144"/>
      <c r="BB21" s="127"/>
      <c r="BC21" s="144"/>
      <c r="BD21" s="360"/>
      <c r="BE21" s="359">
        <f t="shared" si="3"/>
        <v>0</v>
      </c>
      <c r="BF21" s="127"/>
      <c r="BG21" s="421">
        <v>107600.0</v>
      </c>
      <c r="BH21" s="173"/>
      <c r="BI21" s="226"/>
      <c r="BJ21" s="173"/>
      <c r="BK21" s="173"/>
      <c r="BL21" s="173"/>
      <c r="BM21" s="173"/>
    </row>
    <row r="22" ht="15.75" customHeight="1">
      <c r="A22" s="120"/>
      <c r="B22" s="120"/>
      <c r="C22" s="120"/>
      <c r="D22" s="120"/>
      <c r="E22" s="120"/>
      <c r="F22" s="120"/>
      <c r="G22" s="120"/>
      <c r="H22" s="217"/>
      <c r="I22" s="217"/>
      <c r="J22" s="126"/>
      <c r="K22" s="217"/>
      <c r="L22" s="217"/>
      <c r="M22" s="217"/>
      <c r="N22" s="126"/>
      <c r="O22" s="127"/>
      <c r="P22" s="129"/>
      <c r="Q22" s="220"/>
      <c r="R22" s="129"/>
      <c r="S22" s="440"/>
      <c r="T22" s="196"/>
      <c r="U22" s="127"/>
      <c r="V22" s="183"/>
      <c r="W22" s="129"/>
      <c r="X22" s="441"/>
      <c r="Y22" s="127"/>
      <c r="Z22" s="127"/>
      <c r="AA22" s="144"/>
      <c r="AB22" s="127"/>
      <c r="AC22" s="144"/>
      <c r="AD22" s="127"/>
      <c r="AE22" s="144"/>
      <c r="AF22" s="360"/>
      <c r="AG22" s="359"/>
      <c r="AH22" s="127"/>
      <c r="AI22" s="144"/>
      <c r="AJ22" s="127"/>
      <c r="AK22" s="144">
        <v>0.0</v>
      </c>
      <c r="AL22" s="127"/>
      <c r="AM22" s="144"/>
      <c r="AN22" s="360"/>
      <c r="AO22" s="359"/>
      <c r="AP22" s="127"/>
      <c r="AQ22" s="144" t="str">
        <f>AS22</f>
        <v/>
      </c>
      <c r="AR22" s="127"/>
      <c r="AS22" s="144"/>
      <c r="AT22" s="127"/>
      <c r="AU22" s="144"/>
      <c r="AV22" s="360"/>
      <c r="AW22" s="359"/>
      <c r="AX22" s="127"/>
      <c r="AY22" s="144"/>
      <c r="AZ22" s="127"/>
      <c r="BA22" s="144"/>
      <c r="BB22" s="127"/>
      <c r="BC22" s="144"/>
      <c r="BD22" s="360"/>
      <c r="BE22" s="359"/>
      <c r="BF22" s="127"/>
      <c r="BG22" s="421"/>
      <c r="BH22" s="173"/>
      <c r="BI22" s="173"/>
      <c r="BJ22" s="173"/>
      <c r="BK22" s="173"/>
      <c r="BL22" s="173"/>
      <c r="BM22" s="173"/>
    </row>
    <row r="23" ht="15.75" customHeight="1">
      <c r="A23" s="120"/>
      <c r="B23" s="120"/>
      <c r="C23" s="120"/>
      <c r="D23" s="120"/>
      <c r="E23" s="120"/>
      <c r="F23" s="120"/>
      <c r="G23" s="120"/>
      <c r="H23" s="217"/>
      <c r="I23" s="217"/>
      <c r="J23" s="126"/>
      <c r="K23" s="217"/>
      <c r="L23" s="217"/>
      <c r="M23" s="217"/>
      <c r="N23" s="126"/>
      <c r="O23" s="127"/>
      <c r="P23" s="129"/>
      <c r="Q23" s="220"/>
      <c r="R23" s="129"/>
      <c r="S23" s="132"/>
      <c r="T23" s="196"/>
      <c r="U23" s="127"/>
      <c r="V23" s="183"/>
      <c r="W23" s="129"/>
      <c r="X23" s="420"/>
      <c r="Y23" s="127"/>
      <c r="Z23" s="127"/>
      <c r="AA23" s="144"/>
      <c r="AB23" s="127"/>
      <c r="AC23" s="144"/>
      <c r="AD23" s="127"/>
      <c r="AE23" s="144"/>
      <c r="AF23" s="360"/>
      <c r="AG23" s="359"/>
      <c r="AH23" s="127"/>
      <c r="AI23" s="144"/>
      <c r="AJ23" s="127"/>
      <c r="AK23" s="144"/>
      <c r="AL23" s="127"/>
      <c r="AM23" s="144"/>
      <c r="AN23" s="360"/>
      <c r="AO23" s="359"/>
      <c r="AP23" s="127"/>
      <c r="AQ23" s="144"/>
      <c r="AR23" s="127"/>
      <c r="AS23" s="144"/>
      <c r="AT23" s="127"/>
      <c r="AU23" s="144"/>
      <c r="AV23" s="360"/>
      <c r="AW23" s="359"/>
      <c r="AX23" s="127"/>
      <c r="AY23" s="144"/>
      <c r="AZ23" s="127"/>
      <c r="BA23" s="144"/>
      <c r="BB23" s="127"/>
      <c r="BC23" s="144"/>
      <c r="BD23" s="360"/>
      <c r="BE23" s="359"/>
      <c r="BF23" s="127"/>
      <c r="BG23" s="421"/>
      <c r="BH23" s="173"/>
      <c r="BI23" s="173"/>
      <c r="BJ23" s="173"/>
      <c r="BK23" s="173"/>
      <c r="BL23" s="173"/>
      <c r="BM23" s="173"/>
    </row>
    <row r="24" ht="15.75" customHeight="1">
      <c r="A24" s="120"/>
      <c r="B24" s="120"/>
      <c r="C24" s="120"/>
      <c r="D24" s="120"/>
      <c r="E24" s="120"/>
      <c r="F24" s="120"/>
      <c r="G24" s="120"/>
      <c r="H24" s="217"/>
      <c r="I24" s="217"/>
      <c r="J24" s="126"/>
      <c r="K24" s="217"/>
      <c r="L24" s="217"/>
      <c r="M24" s="442"/>
      <c r="N24" s="118"/>
      <c r="O24" s="127"/>
      <c r="P24" s="129"/>
      <c r="Q24" s="443"/>
      <c r="R24" s="117"/>
      <c r="S24" s="323"/>
      <c r="T24" s="444"/>
      <c r="U24" s="117"/>
      <c r="V24" s="117"/>
      <c r="W24" s="117"/>
      <c r="X24" s="117"/>
      <c r="Y24" s="117"/>
      <c r="Z24" s="323"/>
      <c r="AA24" s="325"/>
      <c r="AB24" s="323"/>
      <c r="AC24" s="325"/>
      <c r="AD24" s="323"/>
      <c r="AE24" s="325"/>
      <c r="AF24" s="445"/>
      <c r="AG24" s="333"/>
      <c r="AH24" s="323"/>
      <c r="AI24" s="325"/>
      <c r="AJ24" s="323"/>
      <c r="AK24" s="325"/>
      <c r="AL24" s="323"/>
      <c r="AM24" s="325"/>
      <c r="AN24" s="445"/>
      <c r="AO24" s="333"/>
      <c r="AP24" s="323"/>
      <c r="AQ24" s="325"/>
      <c r="AR24" s="323"/>
      <c r="AS24" s="325"/>
      <c r="AT24" s="323"/>
      <c r="AU24" s="325"/>
      <c r="AV24" s="445"/>
      <c r="AW24" s="333"/>
      <c r="AX24" s="323"/>
      <c r="AY24" s="325"/>
      <c r="AZ24" s="323"/>
      <c r="BA24" s="325"/>
      <c r="BB24" s="323"/>
      <c r="BC24" s="325"/>
      <c r="BD24" s="445"/>
      <c r="BE24" s="332">
        <f>AY24+BA24+BC24</f>
        <v>0</v>
      </c>
      <c r="BF24" s="321"/>
      <c r="BG24" s="322"/>
      <c r="BH24" s="173"/>
      <c r="BI24" s="173"/>
      <c r="BJ24" s="173"/>
      <c r="BK24" s="173"/>
      <c r="BL24" s="173"/>
      <c r="BM24" s="173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5">
    <mergeCell ref="H8:H9"/>
    <mergeCell ref="I8:I9"/>
    <mergeCell ref="A8:A9"/>
    <mergeCell ref="B8:B9"/>
    <mergeCell ref="C8:C9"/>
    <mergeCell ref="D8:D9"/>
    <mergeCell ref="E8:E9"/>
    <mergeCell ref="F8:F9"/>
    <mergeCell ref="G8:G9"/>
    <mergeCell ref="D5:W5"/>
    <mergeCell ref="M6:BG6"/>
    <mergeCell ref="BH6:BM7"/>
    <mergeCell ref="A1:B5"/>
    <mergeCell ref="D1:W1"/>
    <mergeCell ref="D2:W2"/>
    <mergeCell ref="D3:W3"/>
    <mergeCell ref="D4:W4"/>
    <mergeCell ref="A6:G7"/>
    <mergeCell ref="H6:L7"/>
    <mergeCell ref="T7:T9"/>
    <mergeCell ref="U7:U9"/>
    <mergeCell ref="V7:V9"/>
    <mergeCell ref="W7:W9"/>
    <mergeCell ref="X7:X9"/>
    <mergeCell ref="Y7:Y9"/>
    <mergeCell ref="Z7:AA8"/>
    <mergeCell ref="AB7:AC8"/>
    <mergeCell ref="AD7:AE8"/>
    <mergeCell ref="AF7:AG8"/>
    <mergeCell ref="AH7:AI8"/>
    <mergeCell ref="AJ7:AK8"/>
    <mergeCell ref="AL7:AM8"/>
    <mergeCell ref="AN7:AO8"/>
    <mergeCell ref="BD7:BE8"/>
    <mergeCell ref="BF7:BG8"/>
    <mergeCell ref="BH8:BI8"/>
    <mergeCell ref="BJ8:BK8"/>
    <mergeCell ref="BL8:BM8"/>
    <mergeCell ref="AP7:AQ8"/>
    <mergeCell ref="AR7:AS8"/>
    <mergeCell ref="AT7:AU8"/>
    <mergeCell ref="AV7:AW8"/>
    <mergeCell ref="AX7:AY8"/>
    <mergeCell ref="AZ7:BA8"/>
    <mergeCell ref="BB7:BC8"/>
    <mergeCell ref="J8:J9"/>
    <mergeCell ref="K8:K9"/>
    <mergeCell ref="L8:L9"/>
    <mergeCell ref="M7:M9"/>
    <mergeCell ref="N7:N9"/>
    <mergeCell ref="O7:O9"/>
    <mergeCell ref="P7:P9"/>
    <mergeCell ref="Q7:Q9"/>
    <mergeCell ref="R7:R9"/>
    <mergeCell ref="S7:S9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0"/>
    <col customWidth="1" min="2" max="2" width="26.0"/>
    <col customWidth="1" min="3" max="3" width="20.29"/>
    <col customWidth="1" min="4" max="4" width="20.57"/>
    <col customWidth="1" min="5" max="5" width="23.71"/>
    <col customWidth="1" min="6" max="6" width="9.0"/>
    <col customWidth="1" min="7" max="7" width="23.0"/>
    <col customWidth="1" min="8" max="8" width="30.71"/>
    <col customWidth="1" min="9" max="9" width="19.14"/>
    <col customWidth="1" min="10" max="10" width="19.43"/>
    <col customWidth="1" min="11" max="11" width="20.0"/>
    <col customWidth="1" min="12" max="12" width="10.0"/>
    <col customWidth="1" min="13" max="13" width="12.43"/>
    <col customWidth="1" min="14" max="26" width="10.0"/>
  </cols>
  <sheetData>
    <row r="1" ht="14.25" customHeight="1">
      <c r="F1" s="277"/>
      <c r="K1" s="116"/>
    </row>
    <row r="2" ht="14.25" customHeight="1">
      <c r="F2" s="277"/>
      <c r="K2" s="116"/>
    </row>
    <row r="3" ht="14.25" customHeight="1">
      <c r="A3" s="116"/>
      <c r="B3" s="116"/>
      <c r="C3" s="116"/>
      <c r="D3" s="116"/>
      <c r="E3" s="116"/>
      <c r="F3" s="277"/>
      <c r="G3" s="116"/>
      <c r="H3" s="116"/>
      <c r="I3" s="116"/>
      <c r="J3" s="116"/>
      <c r="K3" s="116"/>
    </row>
    <row r="4" ht="14.25" customHeight="1">
      <c r="F4" s="277"/>
      <c r="K4" s="116"/>
    </row>
    <row r="5" ht="15.75" customHeight="1">
      <c r="F5" s="277"/>
      <c r="K5" s="116"/>
    </row>
    <row r="6" ht="34.5" customHeight="1">
      <c r="A6" s="446" t="s">
        <v>252</v>
      </c>
      <c r="B6" s="447" t="s">
        <v>253</v>
      </c>
      <c r="F6" s="277"/>
      <c r="K6" s="116"/>
    </row>
    <row r="7" ht="14.25" customHeight="1">
      <c r="A7" s="448" t="s">
        <v>254</v>
      </c>
      <c r="B7" s="449">
        <v>2.45180182E8</v>
      </c>
      <c r="F7" s="277"/>
      <c r="K7" s="116"/>
    </row>
    <row r="8" ht="13.5" customHeight="1">
      <c r="A8" s="120" t="s">
        <v>255</v>
      </c>
      <c r="B8" s="137">
        <v>2.6421647996E8</v>
      </c>
      <c r="F8" s="277"/>
      <c r="K8" s="116"/>
    </row>
    <row r="9" ht="14.25" customHeight="1">
      <c r="A9" s="120" t="s">
        <v>256</v>
      </c>
      <c r="B9" s="137">
        <v>4055109.0</v>
      </c>
      <c r="F9" s="277"/>
      <c r="K9" s="116"/>
    </row>
    <row r="10" ht="14.25" customHeight="1">
      <c r="A10" s="120" t="s">
        <v>257</v>
      </c>
      <c r="B10" s="137">
        <v>500000.0</v>
      </c>
      <c r="F10" s="277"/>
      <c r="K10" s="116"/>
    </row>
    <row r="11" ht="20.25" customHeight="1">
      <c r="A11" s="248" t="s">
        <v>258</v>
      </c>
      <c r="B11" s="450">
        <v>6.36756957E9</v>
      </c>
      <c r="F11" s="277"/>
      <c r="K11" s="116"/>
    </row>
    <row r="12" ht="20.25" customHeight="1">
      <c r="A12" s="451" t="s">
        <v>259</v>
      </c>
      <c r="B12" s="452">
        <f>SUM(B7:B11)</f>
        <v>6881521341</v>
      </c>
      <c r="F12" s="277"/>
      <c r="K12" s="116"/>
    </row>
    <row r="13" ht="27.0" customHeight="1">
      <c r="F13" s="277"/>
      <c r="K13" s="116"/>
    </row>
    <row r="14" ht="32.25" customHeight="1">
      <c r="A14" s="453" t="s">
        <v>260</v>
      </c>
      <c r="F14" s="277"/>
      <c r="G14" s="453" t="s">
        <v>261</v>
      </c>
      <c r="K14" s="116"/>
    </row>
    <row r="15" ht="42.75" customHeight="1">
      <c r="A15" s="454" t="s">
        <v>262</v>
      </c>
      <c r="B15" s="454" t="s">
        <v>263</v>
      </c>
      <c r="C15" s="454" t="s">
        <v>264</v>
      </c>
      <c r="D15" s="454" t="s">
        <v>265</v>
      </c>
      <c r="E15" s="455" t="s">
        <v>266</v>
      </c>
      <c r="F15" s="277"/>
      <c r="G15" s="454" t="s">
        <v>262</v>
      </c>
      <c r="H15" s="454" t="s">
        <v>263</v>
      </c>
      <c r="I15" s="454" t="s">
        <v>264</v>
      </c>
      <c r="J15" s="454" t="s">
        <v>265</v>
      </c>
      <c r="K15" s="389" t="s">
        <v>266</v>
      </c>
    </row>
    <row r="16" ht="27.75" customHeight="1">
      <c r="A16" s="389">
        <v>10000.0</v>
      </c>
      <c r="B16" s="215" t="s">
        <v>165</v>
      </c>
      <c r="C16" s="137">
        <v>2.35180182E8</v>
      </c>
      <c r="D16" s="137">
        <f>+activ.12!BE27+activ.12!AW27+activ.12!AO27+activ.12!AG27</f>
        <v>394534057.5</v>
      </c>
      <c r="E16" s="137">
        <f t="shared" ref="E16:E38" si="1">D16-C16</f>
        <v>159353875.5</v>
      </c>
      <c r="F16" s="277"/>
      <c r="G16" s="389" t="s">
        <v>267</v>
      </c>
      <c r="H16" s="215" t="s">
        <v>268</v>
      </c>
      <c r="I16" s="137">
        <v>5.65688548E8</v>
      </c>
      <c r="J16" s="137">
        <f>+'Activ. 001'!AA11+'Activ. 001'!AC11+'Activ. 001'!AE11+'Activ. 001'!AI11+'Activ. 001'!AK11+'Activ. 001'!AM11+'Activ. 001'!AQ11+'Activ. 001'!AS11+'Activ. 001'!AU11+'Activ. 001'!AY11+'Activ. 001'!BA11+'Activ. 001'!BC11</f>
        <v>141422137</v>
      </c>
      <c r="K16" s="137">
        <f t="shared" ref="K16:K20" si="2">J16-I16</f>
        <v>-424266411</v>
      </c>
    </row>
    <row r="17" ht="27.75" customHeight="1">
      <c r="A17" s="389" t="s">
        <v>269</v>
      </c>
      <c r="B17" s="215" t="s">
        <v>270</v>
      </c>
      <c r="C17" s="137">
        <v>1.34E8</v>
      </c>
      <c r="D17" s="137">
        <f>+activ.12!AA49+activ.12!AC49+activ.12!AE49+activ.12!AI49+activ.12!AK49+activ.12!AM49+activ.12!AQ49+activ.12!AS49+activ.12!AU49+activ.12!AY49+activ.12!BA49+activ.12!BC49</f>
        <v>134000000</v>
      </c>
      <c r="E17" s="137">
        <f t="shared" si="1"/>
        <v>0</v>
      </c>
      <c r="G17" s="389" t="s">
        <v>271</v>
      </c>
      <c r="H17" s="215" t="s">
        <v>272</v>
      </c>
      <c r="I17" s="137">
        <v>4.604766769E9</v>
      </c>
      <c r="J17" s="137">
        <f>+'Activ. 001'!AA13+'Activ. 001'!AC13+'Activ. 001'!AE13+'Activ. 001'!AI13+'Activ. 001'!AK13+'Activ. 001'!AM13+'Activ. 001'!AQ13+'Activ. 001'!AS13+'Activ. 001'!AU13+'Activ. 001'!AY13+'Activ. 001'!BA13+'Activ. 001'!BC13</f>
        <v>1170000000</v>
      </c>
      <c r="K17" s="137">
        <f t="shared" si="2"/>
        <v>-3434766769</v>
      </c>
    </row>
    <row r="18" ht="30.0" customHeight="1">
      <c r="A18" s="389" t="s">
        <v>273</v>
      </c>
      <c r="B18" s="215" t="s">
        <v>274</v>
      </c>
      <c r="C18" s="137">
        <v>7.1E7</v>
      </c>
      <c r="D18" s="137">
        <f>+activ.12!AA50+activ.12!AC50+activ.12!AE50+activ.12!AI50+activ.12!AK50+activ.12!AM50+activ.12!AQ50+activ.12!AS50+activ.12!AU50+activ.12!AY50+activ.12!AY50+activ.12!BC50</f>
        <v>71000000</v>
      </c>
      <c r="E18" s="137">
        <f t="shared" si="1"/>
        <v>0.00000001490116119</v>
      </c>
      <c r="G18" s="389" t="s">
        <v>271</v>
      </c>
      <c r="H18" s="215" t="s">
        <v>275</v>
      </c>
      <c r="I18" s="137">
        <v>6.67254405E8</v>
      </c>
      <c r="J18" s="137">
        <f>+'Activ. 001'!AA14+'Activ. 001'!AC14+'Activ. 001'!AE14+'Activ. 001'!AI14+'Activ. 001'!AK14+'Activ. 001'!AM14+'Activ. 001'!AQ14+'Activ. 001'!AS14+'Activ. 001'!AU14+'Activ. 001'!AY14+'Activ. 001'!BA14+'Activ. 001'!BC14</f>
        <v>515409523</v>
      </c>
      <c r="K18" s="137">
        <f t="shared" si="2"/>
        <v>-151844882</v>
      </c>
    </row>
    <row r="19" ht="26.25" customHeight="1">
      <c r="A19" s="389" t="s">
        <v>276</v>
      </c>
      <c r="B19" s="215" t="s">
        <v>277</v>
      </c>
      <c r="C19" s="137">
        <v>2600000.0</v>
      </c>
      <c r="D19" s="137">
        <f>+activ.12!AA51+activ.12!AC51+activ.12!AE51+activ.12!AI51+activ.12!AK51+activ.12!AM51+activ.12!AQ51+activ.12!AS51+activ.12!AU51+activ.12!AY51+activ.12!BA51+activ.12!BC51</f>
        <v>2600000</v>
      </c>
      <c r="E19" s="137">
        <f t="shared" si="1"/>
        <v>-0.0000000004656612873</v>
      </c>
      <c r="G19" s="389" t="s">
        <v>271</v>
      </c>
      <c r="H19" s="215" t="s">
        <v>278</v>
      </c>
      <c r="I19" s="137">
        <v>9.1261904E7</v>
      </c>
      <c r="J19" s="137">
        <f>+'Activ. 001'!AA15+'Activ. 001'!AC15+'Activ. 001'!AE15+'Activ. 001'!AI15+'Activ. 001'!AK15+'Activ. 001'!AM15+'Activ. 001'!AQ15+'Activ. 001'!AS15+'Activ. 001'!AU15+'Activ. 001'!AY15+'Activ. 001'!BA15+'Activ. 001'!BC15</f>
        <v>91261904</v>
      </c>
      <c r="K19" s="137">
        <f t="shared" si="2"/>
        <v>0</v>
      </c>
    </row>
    <row r="20" ht="27.75" customHeight="1">
      <c r="A20" s="389" t="s">
        <v>279</v>
      </c>
      <c r="B20" s="215" t="s">
        <v>280</v>
      </c>
      <c r="C20" s="137">
        <v>2500000.0</v>
      </c>
      <c r="D20" s="137">
        <f>+activ.12!AA53+activ.12!AC53+activ.12!AE53+activ.12!AI53+activ.12!AK53+activ.12!AM53+activ.12!AQ53+activ.12!AS53+activ.12!AU53+activ.12!AY53+activ.12!BA53+activ.12!BC53</f>
        <v>2499999.999</v>
      </c>
      <c r="E20" s="137">
        <f t="shared" si="1"/>
        <v>-0.001000000164</v>
      </c>
      <c r="G20" s="389" t="s">
        <v>281</v>
      </c>
      <c r="H20" s="215" t="s">
        <v>282</v>
      </c>
      <c r="I20" s="137">
        <v>1.0E8</v>
      </c>
      <c r="J20" s="456">
        <f>'Activ. 001'!AA16+'Activ. 001'!AC16+'Activ. 001'!AE16+'Activ. 001'!AI16+'Activ. 001'!AK16+'Activ. 001'!AM16+'Activ. 001'!AQ16+'Activ. 001'!AS16+'Activ. 001'!AU16+'Activ. 001'!AY16+'Activ. 001'!BA16+'Activ. 001'!BC16</f>
        <v>114480424</v>
      </c>
      <c r="K20" s="137">
        <f t="shared" si="2"/>
        <v>14480424</v>
      </c>
    </row>
    <row r="21" ht="45.0" customHeight="1">
      <c r="A21" s="389" t="s">
        <v>283</v>
      </c>
      <c r="B21" s="215" t="s">
        <v>284</v>
      </c>
      <c r="C21" s="137">
        <v>1000000.0</v>
      </c>
      <c r="D21" s="137">
        <f>+activ.12!AE55+activ.12!AK55+activ.12!AQ55+activ.12!AY55</f>
        <v>100000</v>
      </c>
      <c r="E21" s="137">
        <f t="shared" si="1"/>
        <v>-900000</v>
      </c>
      <c r="G21" s="116"/>
      <c r="H21" s="116"/>
      <c r="I21" s="116"/>
      <c r="J21" s="400"/>
      <c r="K21" s="116"/>
    </row>
    <row r="22" ht="27.75" customHeight="1">
      <c r="A22" s="389" t="s">
        <v>285</v>
      </c>
      <c r="B22" s="215" t="s">
        <v>286</v>
      </c>
      <c r="C22" s="137">
        <v>5516525.0</v>
      </c>
      <c r="D22" s="137">
        <f>+activ.12!AK57</f>
        <v>0</v>
      </c>
      <c r="E22" s="137">
        <f t="shared" si="1"/>
        <v>-5516525</v>
      </c>
      <c r="G22" s="457" t="s">
        <v>287</v>
      </c>
      <c r="K22" s="116"/>
    </row>
    <row r="23" ht="31.5" customHeight="1">
      <c r="A23" s="389" t="s">
        <v>288</v>
      </c>
      <c r="B23" s="215" t="s">
        <v>289</v>
      </c>
      <c r="C23" s="137">
        <v>50000.0</v>
      </c>
      <c r="D23" s="137">
        <f>+activ.12!AS59</f>
        <v>0</v>
      </c>
      <c r="E23" s="137">
        <f t="shared" si="1"/>
        <v>-50000</v>
      </c>
      <c r="G23" s="454" t="s">
        <v>262</v>
      </c>
      <c r="H23" s="454" t="s">
        <v>263</v>
      </c>
      <c r="I23" s="454" t="s">
        <v>264</v>
      </c>
      <c r="J23" s="454" t="s">
        <v>265</v>
      </c>
      <c r="K23" s="389" t="s">
        <v>266</v>
      </c>
    </row>
    <row r="24" ht="27.75" customHeight="1">
      <c r="A24" s="389" t="s">
        <v>290</v>
      </c>
      <c r="B24" s="215" t="s">
        <v>291</v>
      </c>
      <c r="C24" s="137">
        <v>279955.0</v>
      </c>
      <c r="D24" s="137">
        <f>+activ.12!AE60+activ.12!AI60</f>
        <v>96945</v>
      </c>
      <c r="E24" s="137">
        <f t="shared" si="1"/>
        <v>-183010</v>
      </c>
      <c r="G24" s="215" t="s">
        <v>292</v>
      </c>
      <c r="H24" s="389" t="s">
        <v>293</v>
      </c>
      <c r="I24" s="137">
        <v>1.1247369E7</v>
      </c>
      <c r="J24" s="137" t="str">
        <f>+#REF!+#REF!+#REF!+#REF!+#REF!+#REF!+#REF!+#REF!+#REF!+#REF!+#REF!+#REF!</f>
        <v>#REF!</v>
      </c>
      <c r="K24" s="137" t="str">
        <f t="shared" ref="K24:K57" si="3">J24-I24</f>
        <v>#REF!</v>
      </c>
    </row>
    <row r="25" ht="33.75" customHeight="1">
      <c r="A25" s="389" t="s">
        <v>294</v>
      </c>
      <c r="B25" s="215" t="s">
        <v>295</v>
      </c>
      <c r="C25" s="137">
        <v>3000000.0</v>
      </c>
      <c r="D25" s="137">
        <v>3000000.0</v>
      </c>
      <c r="E25" s="137">
        <f t="shared" si="1"/>
        <v>0</v>
      </c>
      <c r="F25" s="277"/>
      <c r="G25" s="215" t="s">
        <v>292</v>
      </c>
      <c r="H25" s="389" t="s">
        <v>293</v>
      </c>
      <c r="I25" s="137">
        <v>3000000.0</v>
      </c>
      <c r="J25" s="137">
        <f>+'Activ. 002'!AA12+'Activ. 002'!AC12+'Activ. 002'!AE12+'Activ. 002'!AI12+'Activ. 002'!AK12+'Activ. 002'!AM12+'Activ. 002'!AQ12+'Activ. 002'!AS12+'Activ. 002'!AU12+'Activ. 002'!AY12+'Activ. 002'!BA12+'Activ. 002'!BC12</f>
        <v>3394113</v>
      </c>
      <c r="K25" s="137">
        <f t="shared" si="3"/>
        <v>394113</v>
      </c>
    </row>
    <row r="26" ht="29.25" customHeight="1">
      <c r="A26" s="389" t="s">
        <v>296</v>
      </c>
      <c r="B26" s="215" t="s">
        <v>297</v>
      </c>
      <c r="C26" s="137">
        <v>50000.0</v>
      </c>
      <c r="D26" s="137">
        <f>+activ.12!AA63+activ.12!AC63+activ.12!AE63+activ.12!AI63+activ.12!AK63+activ.12!AM63+activ.12!AQ63+activ.12!AS63+activ.12!AU63+activ.12!AY63+activ.12!BA63+activ.12!BC63</f>
        <v>50000</v>
      </c>
      <c r="E26" s="137">
        <f t="shared" si="1"/>
        <v>0</v>
      </c>
      <c r="F26" s="277"/>
      <c r="G26" s="215" t="s">
        <v>292</v>
      </c>
      <c r="H26" s="389" t="s">
        <v>293</v>
      </c>
      <c r="I26" s="137">
        <v>5000000.0</v>
      </c>
      <c r="J26" s="137">
        <f>+'Activ. 002'!AA14+'Activ. 002'!AC14+'Activ. 002'!AE14+'Activ. 002'!AI14+'Activ. 002'!AK14+'Activ. 002'!AM14+'Activ. 002'!AQ14+'Activ. 002'!AS14+'Activ. 002'!AU14+'Activ. 002'!AY14+'Activ. 002'!BA14+'Activ. 002'!BC14</f>
        <v>5000000</v>
      </c>
      <c r="K26" s="137">
        <f t="shared" si="3"/>
        <v>0</v>
      </c>
    </row>
    <row r="27" ht="21.0" customHeight="1">
      <c r="A27" s="389">
        <v>26210.0</v>
      </c>
      <c r="B27" s="215" t="s">
        <v>298</v>
      </c>
      <c r="C27" s="137">
        <v>200000.0</v>
      </c>
      <c r="D27" s="137">
        <f>activ.12!AS64+activ.12!AA64+activ.12!AC64+activ.12!AE64+activ.12!AI64+activ.12!AK557+activ.12!AM64+activ.12!AQ64+activ.12!AS64+activ.12!AU64+activ.12!AY64+activ.12!BA64+activ.12!BC64</f>
        <v>202561.69</v>
      </c>
      <c r="E27" s="137">
        <f t="shared" si="1"/>
        <v>2561.69</v>
      </c>
      <c r="F27" s="277"/>
      <c r="G27" s="215" t="s">
        <v>292</v>
      </c>
      <c r="H27" s="389" t="s">
        <v>293</v>
      </c>
      <c r="I27" s="137">
        <v>6500000.0</v>
      </c>
      <c r="J27" s="137">
        <f>+'Activ. 002'!BC15+'Activ. 002'!BA15+'Activ. 002'!AY15+'Activ. 002'!AU15++'Activ. 002'!AS15+'Activ. 002'!AQ15+'Activ. 002'!AM15+'Activ. 002'!AK15+'Activ. 002'!AI15+'Activ. 002'!AE15+'Activ. 002'!AC15+'Activ. 002'!AA15</f>
        <v>2166666.64</v>
      </c>
      <c r="K27" s="137">
        <f t="shared" si="3"/>
        <v>-4333333.36</v>
      </c>
    </row>
    <row r="28" ht="18.0" customHeight="1">
      <c r="A28" s="389" t="s">
        <v>299</v>
      </c>
      <c r="B28" s="215" t="s">
        <v>300</v>
      </c>
      <c r="C28" s="137">
        <v>2300000.0</v>
      </c>
      <c r="D28" s="137">
        <f>+activ.12!AA66+activ.12!AC66+activ.12!AE66+activ.12!AI66+activ.12!AK66+activ.12!AM66+activ.12!AQ66+activ.12!AS66+activ.12!AU66+activ.12!AY66+activ.12!BA66+activ.12!BC66</f>
        <v>2300000</v>
      </c>
      <c r="E28" s="137">
        <f t="shared" si="1"/>
        <v>0</v>
      </c>
      <c r="F28" s="277"/>
      <c r="G28" s="215" t="s">
        <v>292</v>
      </c>
      <c r="H28" s="389" t="s">
        <v>293</v>
      </c>
      <c r="I28" s="137">
        <v>5.0E7</v>
      </c>
      <c r="J28" s="137">
        <f>+'Activ. 002'!AA16+'Activ. 002'!AC16+'Activ. 002'!AE16+'Activ. 002'!AI16+'Activ. 002'!AK16+'Activ. 002'!AM16+'Activ. 002'!AQ16+'Activ. 002'!AS16+'Activ. 002'!AU16+'Activ. 002'!AY16+'Activ. 002'!BA16+'Activ. 002'!BC16</f>
        <v>0</v>
      </c>
      <c r="K28" s="137">
        <f t="shared" si="3"/>
        <v>-50000000</v>
      </c>
    </row>
    <row r="29" ht="30.0" customHeight="1">
      <c r="A29" s="389" t="s">
        <v>301</v>
      </c>
      <c r="B29" s="215" t="s">
        <v>302</v>
      </c>
      <c r="C29" s="137">
        <v>4.1E7</v>
      </c>
      <c r="D29" s="137">
        <f>+activ.12!AA67+activ.12!AC67+activ.12!AE67+activ.12!AI67+activ.12!AK67+activ.12!AM67+activ.12!AQ67+activ.12!AS67+activ.12!AU67+activ.12!AY67+activ.12!BA67+activ.12!BC67</f>
        <v>44504374</v>
      </c>
      <c r="E29" s="137">
        <f t="shared" si="1"/>
        <v>3504374</v>
      </c>
      <c r="F29" s="277"/>
      <c r="G29" s="215" t="s">
        <v>292</v>
      </c>
      <c r="H29" s="389" t="s">
        <v>293</v>
      </c>
      <c r="I29" s="137">
        <v>727920.0</v>
      </c>
      <c r="J29" s="137">
        <f>+'Activ. 002'!AA17+'Activ. 002'!AC17+'Activ. 002'!AE17+'Activ. 002'!AI17+'Activ. 002'!AK17+'Activ. 002'!AM17+'Activ. 002'!AQ17+'Activ. 002'!AS17+'Activ. 002'!AU17+'Activ. 002'!AY17+'Activ. 002'!BA17+'Activ. 002'!BC17</f>
        <v>199130</v>
      </c>
      <c r="K29" s="137">
        <f t="shared" si="3"/>
        <v>-528790</v>
      </c>
    </row>
    <row r="30" ht="30.0" customHeight="1">
      <c r="A30" s="389" t="s">
        <v>303</v>
      </c>
      <c r="B30" s="215" t="s">
        <v>304</v>
      </c>
      <c r="C30" s="137">
        <v>400000.0</v>
      </c>
      <c r="D30" s="137">
        <f>+activ.12!AA69+activ.12!AC69+activ.12!AE69+activ.12!AI69+activ.12!AK69+activ.12!AM69+activ.12!AQ69+activ.12!AS69+activ.12!AU69+activ.12!AY69+activ.12!BA69+activ.12!BC69</f>
        <v>300000</v>
      </c>
      <c r="E30" s="137">
        <f t="shared" si="1"/>
        <v>-100000</v>
      </c>
      <c r="F30" s="277"/>
      <c r="G30" s="215" t="s">
        <v>292</v>
      </c>
      <c r="H30" s="389" t="s">
        <v>293</v>
      </c>
      <c r="I30" s="137">
        <v>150000.0</v>
      </c>
      <c r="J30" s="137">
        <f>+'Activ. 002'!AA18+'Activ. 002'!AC18+'Activ. 002'!AE18+'Activ. 002'!AI18+'Activ. 002'!AK18+'Activ. 002'!AM18+'Activ. 002'!AQ18+'Activ. 002'!AS18+'Activ. 002'!AU18+'Activ. 002'!AY18+'Activ. 002'!BA18+'Activ. 002'!BC18</f>
        <v>0</v>
      </c>
      <c r="K30" s="137">
        <f t="shared" si="3"/>
        <v>-150000</v>
      </c>
    </row>
    <row r="31" ht="17.25" customHeight="1">
      <c r="A31" s="389" t="s">
        <v>305</v>
      </c>
      <c r="B31" s="215" t="s">
        <v>306</v>
      </c>
      <c r="C31" s="137">
        <v>200000.0</v>
      </c>
      <c r="D31" s="137">
        <f>+activ.12!AA70+activ.12!AC70+activ.12!AE70+activ.12!AI70+activ.12!AK70+activ.12!AM70+activ.12!AQ70+activ.12!AS70+activ.12!AU70+activ.12!AY70+activ.12!BA70+activ.12!BC70</f>
        <v>200000</v>
      </c>
      <c r="E31" s="137">
        <f t="shared" si="1"/>
        <v>0</v>
      </c>
      <c r="F31" s="277"/>
      <c r="G31" s="215" t="s">
        <v>292</v>
      </c>
      <c r="H31" s="389" t="s">
        <v>293</v>
      </c>
      <c r="I31" s="137">
        <v>1192000.0</v>
      </c>
      <c r="J31" s="137">
        <f>+'Activ. 002'!AA19+'Activ. 002'!AC19+'Activ. 002'!AE19+'Activ. 002'!AI19+'Activ. 002'!AK19+'Activ. 002'!AM19+'Activ. 002'!AQ19+'Activ. 002'!AS19+'Activ. 002'!AU19+'Activ. 002'!AY19+'Activ. 002'!BA19+'Activ. 002'!BC19</f>
        <v>0</v>
      </c>
      <c r="K31" s="137">
        <f t="shared" si="3"/>
        <v>-1192000</v>
      </c>
    </row>
    <row r="32" ht="27.0" customHeight="1">
      <c r="A32" s="389" t="s">
        <v>307</v>
      </c>
      <c r="B32" s="215" t="s">
        <v>308</v>
      </c>
      <c r="C32" s="137">
        <v>200000.0</v>
      </c>
      <c r="D32" s="137">
        <f>activ.12!AA72+activ.12!AC72+activ.12!AE72+activ.12!AI72+activ.12!AK72+activ.12!AM72+activ.12!AQ72+activ.12!AS72+activ.12!AU72+activ.12!AY72+activ.12!BA72+activ.12!BC72</f>
        <v>200000</v>
      </c>
      <c r="E32" s="137">
        <f t="shared" si="1"/>
        <v>0</v>
      </c>
      <c r="F32" s="277"/>
      <c r="G32" s="215" t="s">
        <v>292</v>
      </c>
      <c r="H32" s="389" t="s">
        <v>293</v>
      </c>
      <c r="I32" s="137">
        <v>101376.0</v>
      </c>
      <c r="J32" s="137">
        <f>+'Activ. 002'!AA20+'Activ. 002'!AC20+'Activ. 002'!AE20+'Activ. 002'!AI20+'Activ. 002'!AK20+'Activ. 002'!AM20+'Activ. 002'!AQ20+'Activ. 002'!AS20+'Activ. 002'!AU20+'Activ. 002'!AY20+'Activ. 002'!BA20+'Activ. 002'!BC20</f>
        <v>0</v>
      </c>
      <c r="K32" s="137">
        <f t="shared" si="3"/>
        <v>-101376</v>
      </c>
    </row>
    <row r="33" ht="21.0" customHeight="1">
      <c r="A33" s="389" t="s">
        <v>309</v>
      </c>
      <c r="B33" s="215" t="s">
        <v>310</v>
      </c>
      <c r="C33" s="137">
        <v>400000.0</v>
      </c>
      <c r="D33" s="137">
        <f>+activ.12!AK73+activ.12!BA73</f>
        <v>0</v>
      </c>
      <c r="E33" s="137">
        <f t="shared" si="1"/>
        <v>-400000</v>
      </c>
      <c r="F33" s="277"/>
      <c r="G33" s="215" t="s">
        <v>292</v>
      </c>
      <c r="H33" s="389" t="s">
        <v>293</v>
      </c>
      <c r="I33" s="137">
        <v>347904.0</v>
      </c>
      <c r="J33" s="137">
        <f>+'Activ. 002'!AA21+'Activ. 002'!AC21+'Activ. 002'!AE21+'Activ. 002'!AI21+'Activ. 002'!AK21+'Activ. 002'!AM21+'Activ. 002'!AQ21+'Activ. 002'!AS21+'Activ. 002'!AU21+'Activ. 002'!AY21+'Activ. 002'!BA21+'Activ. 002'!BC21</f>
        <v>86976</v>
      </c>
      <c r="K33" s="137">
        <f t="shared" si="3"/>
        <v>-260928</v>
      </c>
    </row>
    <row r="34" ht="30.0" customHeight="1">
      <c r="A34" s="389" t="s">
        <v>311</v>
      </c>
      <c r="B34" s="215" t="s">
        <v>312</v>
      </c>
      <c r="C34" s="137">
        <v>400000.0</v>
      </c>
      <c r="D34" s="137">
        <f>+activ.12!AI74+activ.12!AS74</f>
        <v>300000</v>
      </c>
      <c r="E34" s="137">
        <f t="shared" si="1"/>
        <v>-100000</v>
      </c>
      <c r="F34" s="277"/>
      <c r="G34" s="215" t="s">
        <v>292</v>
      </c>
      <c r="H34" s="389" t="s">
        <v>293</v>
      </c>
      <c r="I34" s="137">
        <v>117280.0</v>
      </c>
      <c r="J34" s="137">
        <f>+'Activ. 002'!AA22+'Activ. 002'!AC22+'Activ. 002'!AE22+'Activ. 002'!AI22+'Activ. 002'!AK22+'Activ. 002'!AM22+'Activ. 002'!AQ22+'Activ. 002'!AS22+'Activ. 002'!AU22+'Activ. 002'!AY22+'Activ. 002'!BA22+'Activ. 002'!BC22</f>
        <v>39093.32</v>
      </c>
      <c r="K34" s="137">
        <f t="shared" si="3"/>
        <v>-78186.68</v>
      </c>
    </row>
    <row r="35" ht="24.75" customHeight="1">
      <c r="A35" s="389" t="s">
        <v>313</v>
      </c>
      <c r="B35" s="215" t="s">
        <v>314</v>
      </c>
      <c r="C35" s="137">
        <v>500000.0</v>
      </c>
      <c r="D35" s="137">
        <f>+activ.12!AK75+activ.12!AY75</f>
        <v>100000</v>
      </c>
      <c r="E35" s="137">
        <f t="shared" si="1"/>
        <v>-400000</v>
      </c>
      <c r="F35" s="277"/>
      <c r="G35" s="215" t="s">
        <v>292</v>
      </c>
      <c r="H35" s="389" t="s">
        <v>293</v>
      </c>
      <c r="I35" s="137">
        <v>1.4E7</v>
      </c>
      <c r="J35" s="137">
        <f>+'Activ. 002'!AA23+'Activ. 002'!AC23+'Activ. 002'!AE23+'Activ. 002'!AI23+'Activ. 002'!AK23+'Activ. 002'!AM23+'Activ. 002'!AQ23+'Activ. 002'!AS23+'Activ. 002'!AU23+'Activ. 002'!AY23+'Activ. 002'!BA23+'Activ. 002'!BC23</f>
        <v>0</v>
      </c>
      <c r="K35" s="137">
        <f t="shared" si="3"/>
        <v>-14000000</v>
      </c>
    </row>
    <row r="36" ht="30.0" customHeight="1">
      <c r="A36" s="389" t="s">
        <v>315</v>
      </c>
      <c r="B36" s="215" t="s">
        <v>316</v>
      </c>
      <c r="C36" s="137">
        <v>100000.0</v>
      </c>
      <c r="D36" s="137">
        <f>+activ.12!AE76</f>
        <v>0</v>
      </c>
      <c r="E36" s="137">
        <f t="shared" si="1"/>
        <v>-100000</v>
      </c>
      <c r="F36" s="277"/>
      <c r="G36" s="215" t="s">
        <v>292</v>
      </c>
      <c r="H36" s="389" t="s">
        <v>293</v>
      </c>
      <c r="I36" s="137">
        <v>342400.0</v>
      </c>
      <c r="J36" s="137">
        <f>+'Activ. 002'!AA24+'Activ. 002'!AC24+'Activ. 002'!AE24+'Activ. 002'!AI24+'Activ. 002'!AK24+'Activ. 002'!AM24+'Activ. 002'!AQ24+'Activ. 002'!AS24+'Activ. 002'!AU24+'Activ. 002'!AY24+'Activ. 002'!BA24+'Activ. 002'!BC24</f>
        <v>0</v>
      </c>
      <c r="K36" s="137">
        <f t="shared" si="3"/>
        <v>-342400</v>
      </c>
    </row>
    <row r="37" ht="15.75" customHeight="1">
      <c r="A37" s="389" t="s">
        <v>317</v>
      </c>
      <c r="B37" s="215" t="s">
        <v>318</v>
      </c>
      <c r="C37" s="137">
        <v>100000.0</v>
      </c>
      <c r="D37" s="137">
        <f>+activ.12!AI77</f>
        <v>0</v>
      </c>
      <c r="E37" s="137">
        <f t="shared" si="1"/>
        <v>-100000</v>
      </c>
      <c r="F37" s="277"/>
      <c r="G37" s="215" t="s">
        <v>292</v>
      </c>
      <c r="H37" s="389" t="s">
        <v>293</v>
      </c>
      <c r="I37" s="137">
        <v>342400.0</v>
      </c>
      <c r="J37" s="137">
        <f>+'Activ. 002'!AA25+'Activ. 002'!AC25+'Activ. 002'!AE25+'Activ. 002'!AI25+'Activ. 002'!AK25+'Activ. 002'!AM25+'Activ. 002'!AQ25+'Activ. 002'!AS25+'Activ. 002'!AU25+'Activ. 002'!AY25+'Activ. 002'!BA25+'Activ. 002'!BC25</f>
        <v>0</v>
      </c>
      <c r="K37" s="137">
        <f t="shared" si="3"/>
        <v>-342400</v>
      </c>
    </row>
    <row r="38" ht="42.0" customHeight="1">
      <c r="A38" s="389" t="s">
        <v>319</v>
      </c>
      <c r="B38" s="215" t="s">
        <v>320</v>
      </c>
      <c r="C38" s="137">
        <v>100000.0</v>
      </c>
      <c r="D38" s="458">
        <v>100000.0</v>
      </c>
      <c r="E38" s="137">
        <f t="shared" si="1"/>
        <v>0</v>
      </c>
      <c r="F38" s="277"/>
      <c r="G38" s="215" t="s">
        <v>292</v>
      </c>
      <c r="H38" s="389" t="s">
        <v>293</v>
      </c>
      <c r="I38" s="137">
        <v>42800.0</v>
      </c>
      <c r="J38" s="137">
        <f>+'Activ. 002'!AA26+'Activ. 002'!AC26+'Activ. 002'!AE26+'Activ. 002'!AI26+'Activ. 002'!AK26+'Activ. 002'!AM26+'Activ. 002'!AQ26+'Activ. 002'!AS26+'Activ. 002'!AU26+'Activ. 002'!AY26+'Activ. 002'!BA26+'Activ. 002'!BC26</f>
        <v>14266.64</v>
      </c>
      <c r="K38" s="137">
        <f t="shared" si="3"/>
        <v>-28533.36</v>
      </c>
    </row>
    <row r="39" ht="34.5" customHeight="1">
      <c r="A39" s="389" t="s">
        <v>321</v>
      </c>
      <c r="B39" s="215" t="s">
        <v>111</v>
      </c>
      <c r="C39" s="137">
        <v>1000000.0</v>
      </c>
      <c r="D39" s="458">
        <f>activ.12!AA79+activ.12!AC79+activ.12!AE79+activ.12!AI79+activ.12!AK79+activ.12!AM79+activ.12!AQ79+activ.12!AS79+activ.12!AU79+activ.12!AY79+activ.12!BA79+activ.12!BC79</f>
        <v>1000000</v>
      </c>
      <c r="E39" s="137"/>
      <c r="F39" s="277"/>
      <c r="G39" s="215" t="s">
        <v>292</v>
      </c>
      <c r="H39" s="389" t="s">
        <v>293</v>
      </c>
      <c r="I39" s="137">
        <v>8860000.0</v>
      </c>
      <c r="J39" s="137">
        <f>+'Activ. 002'!AA27+'Activ. 002'!AC27+'Activ. 002'!AE27+'Activ. 002'!AI27+'Activ. 002'!AK27+'Activ. 002'!AM27+'Activ. 002'!AQ27+'Activ. 002'!AS27+'Activ. 002'!AU27+'Activ. 002'!AY27+'Activ. 002'!BA27+'Activ. 002'!BC27</f>
        <v>0</v>
      </c>
      <c r="K39" s="137">
        <f t="shared" si="3"/>
        <v>-8860000</v>
      </c>
    </row>
    <row r="40" ht="18.75" customHeight="1">
      <c r="A40" s="389" t="s">
        <v>322</v>
      </c>
      <c r="B40" s="215" t="s">
        <v>323</v>
      </c>
      <c r="C40" s="137">
        <v>100000.0</v>
      </c>
      <c r="D40" s="137">
        <f>+activ.12!AE80</f>
        <v>0</v>
      </c>
      <c r="E40" s="137">
        <f t="shared" ref="E40:E43" si="4">D40-C40</f>
        <v>-100000</v>
      </c>
      <c r="F40" s="277"/>
      <c r="G40" s="215" t="s">
        <v>292</v>
      </c>
      <c r="H40" s="389" t="s">
        <v>293</v>
      </c>
      <c r="I40" s="137">
        <v>205440.0</v>
      </c>
      <c r="J40" s="137">
        <f>+'Activ. 002'!AA28+'Activ. 002'!AC28+'Activ. 002'!AE28+'Activ. 002'!AI28+'Activ. 002'!AK28+'Activ. 002'!AM28+'Activ. 002'!AQ28+'Activ. 002'!AS28+'Activ. 002'!AU28+'Activ. 002'!AY28+'Activ. 002'!BA28+'Activ. 002'!BC28</f>
        <v>0</v>
      </c>
      <c r="K40" s="137">
        <f t="shared" si="3"/>
        <v>-205440</v>
      </c>
    </row>
    <row r="41" ht="24.75" customHeight="1">
      <c r="A41" s="389" t="s">
        <v>324</v>
      </c>
      <c r="B41" s="215" t="s">
        <v>325</v>
      </c>
      <c r="C41" s="137">
        <v>100000.0</v>
      </c>
      <c r="D41" s="137">
        <f>+activ.12!AK81</f>
        <v>0</v>
      </c>
      <c r="E41" s="137">
        <f t="shared" si="4"/>
        <v>-100000</v>
      </c>
      <c r="F41" s="277"/>
      <c r="G41" s="215" t="s">
        <v>292</v>
      </c>
      <c r="H41" s="389" t="s">
        <v>293</v>
      </c>
      <c r="I41" s="137">
        <v>1100000.0</v>
      </c>
      <c r="J41" s="137">
        <f>'Activ. 002'!AA29+'Activ. 002'!AC29+'Activ. 002'!AE29+'Activ. 002'!AI29+'Activ. 002'!AK29+'Activ. 002'!AM29+'Activ. 002'!AQ29+'Activ. 002'!AS29+'Activ. 002'!AU29+'Activ. 002'!AY29+'Activ. 002'!BA29+'Activ. 002'!BC29</f>
        <v>0</v>
      </c>
      <c r="K41" s="137">
        <f t="shared" si="3"/>
        <v>-1100000</v>
      </c>
    </row>
    <row r="42" ht="22.5" customHeight="1">
      <c r="A42" s="389" t="s">
        <v>326</v>
      </c>
      <c r="B42" s="215" t="s">
        <v>327</v>
      </c>
      <c r="C42" s="137">
        <v>300000.0</v>
      </c>
      <c r="D42" s="137">
        <f>+activ.12!AI83</f>
        <v>0</v>
      </c>
      <c r="E42" s="137">
        <f t="shared" si="4"/>
        <v>-300000</v>
      </c>
      <c r="F42" s="277"/>
      <c r="G42" s="215" t="s">
        <v>292</v>
      </c>
      <c r="H42" s="389" t="s">
        <v>293</v>
      </c>
      <c r="I42" s="137">
        <v>1500000.0</v>
      </c>
      <c r="J42" s="137">
        <f>+'Activ. 002'!AA30+'Activ. 002'!AC30+'Activ. 002'!AE30+'Activ. 002'!AI30+'Activ. 002'!AK30+'Activ. 002'!AM30+'Activ. 002'!AQ30+'Activ. 002'!AS30+'Activ. 002'!AU30+'Activ. 002'!AY30+'Activ. 002'!BA30+'Activ. 002'!BC30</f>
        <v>500000</v>
      </c>
      <c r="K42" s="137">
        <f t="shared" si="3"/>
        <v>-1000000</v>
      </c>
    </row>
    <row r="43" ht="30.0" customHeight="1">
      <c r="A43" s="389" t="s">
        <v>328</v>
      </c>
      <c r="B43" s="215" t="s">
        <v>329</v>
      </c>
      <c r="C43" s="137">
        <v>300000.0</v>
      </c>
      <c r="D43" s="137">
        <f>+activ.12!AI84</f>
        <v>0</v>
      </c>
      <c r="E43" s="137">
        <f t="shared" si="4"/>
        <v>-300000</v>
      </c>
      <c r="F43" s="277"/>
      <c r="G43" s="215" t="s">
        <v>292</v>
      </c>
      <c r="H43" s="389" t="s">
        <v>293</v>
      </c>
      <c r="I43" s="137">
        <v>385200.0</v>
      </c>
      <c r="J43" s="137">
        <f>+'Activ. 002'!AA31+'Activ. 002'!AC31+'Activ. 002'!AE31+'Activ. 002'!AI31+'Activ. 002'!AK31+'Activ. 002'!AM31+'Activ. 002'!AQ31+'Activ. 002'!AS31+'Activ. 002'!AU31+'Activ. 002'!AY31+'Activ. 002'!BA31+'Activ. 002'!BC31</f>
        <v>0</v>
      </c>
      <c r="K43" s="137">
        <f t="shared" si="3"/>
        <v>-385200</v>
      </c>
    </row>
    <row r="44" ht="30.0" customHeight="1">
      <c r="A44" s="389" t="s">
        <v>330</v>
      </c>
      <c r="B44" s="215" t="s">
        <v>331</v>
      </c>
      <c r="C44" s="137">
        <v>100000.0</v>
      </c>
      <c r="D44" s="137">
        <f>activ.12!AA86+activ.12!AC86+activ.12!AE86+activ.12!AI86+activ.12!AK86+activ.12!AM86+activ.12!AQ86+activ.12!AS86+activ.12!AU86+activ.12!AY86+activ.12!BA86+activ.12!BC86</f>
        <v>100000</v>
      </c>
      <c r="E44" s="459"/>
      <c r="F44" s="277"/>
      <c r="G44" s="215" t="s">
        <v>292</v>
      </c>
      <c r="H44" s="389" t="s">
        <v>293</v>
      </c>
      <c r="I44" s="137">
        <v>260928.0</v>
      </c>
      <c r="J44" s="137">
        <f>+'Activ. 002'!AA32+'Activ. 002'!AC32+'Activ. 002'!AE32+'Activ. 002'!AI32+'Activ. 002'!AK32+'Activ. 002'!AM32+'Activ. 002'!AQ32+'Activ. 002'!AS32+'Activ. 002'!AU32+'Activ. 002'!AY32+'Activ. 002'!BA32+'Activ. 002'!BC32</f>
        <v>0</v>
      </c>
      <c r="K44" s="137">
        <f t="shared" si="3"/>
        <v>-260928</v>
      </c>
    </row>
    <row r="45" ht="30.0" customHeight="1">
      <c r="A45" s="389" t="s">
        <v>332</v>
      </c>
      <c r="B45" s="215" t="s">
        <v>333</v>
      </c>
      <c r="C45" s="137">
        <v>100000.0</v>
      </c>
      <c r="D45" s="137">
        <f>activ.12!AA87+activ.12!AC87+activ.12!AE87+activ.12!AI87+activ.12!AK87+activ.12!AM87+activ.12!AQ87+activ.12!AS87+activ.12!AU87+activ.12!AY87+activ.12!BA87+activ.12!BC87</f>
        <v>100000</v>
      </c>
      <c r="E45" s="459"/>
      <c r="F45" s="277"/>
      <c r="G45" s="215" t="s">
        <v>292</v>
      </c>
      <c r="H45" s="389" t="s">
        <v>293</v>
      </c>
      <c r="I45" s="137">
        <v>21440.0</v>
      </c>
      <c r="J45" s="137">
        <f>+'Activ. 002'!AA33+'Activ. 002'!AC33+'Activ. 002'!AE33+'Activ. 002'!AI33+'Activ. 002'!AK33+'Activ. 002'!AM33+'Activ. 002'!AQ33+'Activ. 002'!AS33+'Activ. 002'!AU33+'Activ. 002'!AY33+'Activ. 002'!BA33+'Activ. 002'!BC33</f>
        <v>0</v>
      </c>
      <c r="K45" s="137">
        <f t="shared" si="3"/>
        <v>-21440</v>
      </c>
    </row>
    <row r="46" ht="30.0" customHeight="1">
      <c r="A46" s="389" t="s">
        <v>334</v>
      </c>
      <c r="B46" s="215" t="s">
        <v>335</v>
      </c>
      <c r="C46" s="137">
        <v>200000.0</v>
      </c>
      <c r="D46" s="137">
        <f>+activ.12!AK91</f>
        <v>0</v>
      </c>
      <c r="E46" s="137">
        <f t="shared" ref="E46:E51" si="5">D46-C46</f>
        <v>-200000</v>
      </c>
      <c r="F46" s="277"/>
      <c r="G46" s="215" t="s">
        <v>292</v>
      </c>
      <c r="H46" s="389" t="s">
        <v>293</v>
      </c>
      <c r="I46" s="137">
        <v>1.3E7</v>
      </c>
      <c r="J46" s="137">
        <f>+'Activ. 002'!AA34+'Activ. 002'!AC34+'Activ. 002'!AE34+'Activ. 002'!AI34+'Activ. 002'!AK34+'Activ. 002'!AM34+'Activ. 002'!AQ34+'Activ. 002'!AS34+'Activ. 002'!AU34+'Activ. 002'!AY34+'Activ. 002'!BA34+'Activ. 002'!BC34</f>
        <v>0</v>
      </c>
      <c r="K46" s="137">
        <f t="shared" si="3"/>
        <v>-13000000</v>
      </c>
    </row>
    <row r="47" ht="30.0" customHeight="1">
      <c r="A47" s="389" t="s">
        <v>336</v>
      </c>
      <c r="B47" s="215" t="s">
        <v>337</v>
      </c>
      <c r="C47" s="137">
        <v>55109.0</v>
      </c>
      <c r="D47" s="137">
        <f>+activ.12!AI92</f>
        <v>0</v>
      </c>
      <c r="E47" s="137">
        <f t="shared" si="5"/>
        <v>-55109</v>
      </c>
      <c r="F47" s="277"/>
      <c r="G47" s="215" t="s">
        <v>292</v>
      </c>
      <c r="H47" s="389" t="s">
        <v>293</v>
      </c>
      <c r="I47" s="137">
        <v>1480440.0</v>
      </c>
      <c r="J47" s="137">
        <f>+'Activ. 002'!AA35+'Activ. 002'!AC35+'Activ. 002'!AE35+'Activ. 002'!AI35+'Activ. 002'!AK35+'Activ. 002'!AM35+'Activ. 002'!AQ35+'Activ. 002'!AS35+'Activ. 002'!AU35+'Activ. 002'!AY35+'Activ. 002'!BA35+'Activ. 002'!BC35</f>
        <v>0</v>
      </c>
      <c r="K47" s="137">
        <f t="shared" si="3"/>
        <v>-1480440</v>
      </c>
    </row>
    <row r="48" ht="30.0" customHeight="1">
      <c r="A48" s="389" t="s">
        <v>338</v>
      </c>
      <c r="B48" s="215" t="s">
        <v>339</v>
      </c>
      <c r="C48" s="137">
        <v>350000.0</v>
      </c>
      <c r="D48" s="137">
        <f>+activ.12!AE95+activ.12!AI95</f>
        <v>0</v>
      </c>
      <c r="E48" s="137">
        <f t="shared" si="5"/>
        <v>-350000</v>
      </c>
      <c r="F48" s="277"/>
      <c r="G48" s="215" t="s">
        <v>292</v>
      </c>
      <c r="H48" s="389" t="s">
        <v>293</v>
      </c>
      <c r="I48" s="137">
        <v>3000000.0</v>
      </c>
      <c r="J48" s="137">
        <f>'Activ. 002'!AA36+'Activ. 002'!AC36+'Activ. 002'!AE36+'Activ. 002'!AI36+'Activ. 002'!AK36+'Activ. 002'!AM36+'Activ. 002'!AQ36+'Activ. 002'!AS36+'Activ. 002'!AU36+'Activ. 002'!AY36+'Activ. 002'!BA36+'Activ. 002'!BC36</f>
        <v>0</v>
      </c>
      <c r="K48" s="137">
        <f t="shared" si="3"/>
        <v>-3000000</v>
      </c>
      <c r="M48" s="400"/>
    </row>
    <row r="49" ht="30.0" customHeight="1">
      <c r="A49" s="389" t="s">
        <v>340</v>
      </c>
      <c r="B49" s="215" t="s">
        <v>149</v>
      </c>
      <c r="C49" s="137">
        <v>100000.0</v>
      </c>
      <c r="D49" s="137">
        <f>activ.12!AC98+activ.12!AE98+activ.12!AG98+activ.12!AI98+activ.12!AK98+activ.12!AM98+activ.12!AQ98+activ.12!AS98+activ.12!AU98+activ.12!AY98+activ.12!BA98+activ.12!BC98</f>
        <v>700000</v>
      </c>
      <c r="E49" s="137">
        <f t="shared" si="5"/>
        <v>600000</v>
      </c>
      <c r="F49" s="277"/>
      <c r="G49" s="215" t="s">
        <v>292</v>
      </c>
      <c r="H49" s="389" t="s">
        <v>293</v>
      </c>
      <c r="I49" s="137">
        <v>3682649.0</v>
      </c>
      <c r="J49" s="137">
        <f>+'Activ. 002'!AA37+'Activ. 002'!AC37+'Activ. 002'!AE37+'Activ. 002'!AI37+'Activ. 002'!AK37+'Activ. 002'!AM37+'Activ. 002'!AQ37+'Activ. 002'!AS37+'Activ. 002'!AU37+'Activ. 002'!AY37+'Activ. 002'!BA37+'Activ. 002'!BC37</f>
        <v>891917.51</v>
      </c>
      <c r="K49" s="137">
        <f t="shared" si="3"/>
        <v>-2790731.49</v>
      </c>
    </row>
    <row r="50" ht="30.0" customHeight="1">
      <c r="A50" s="389" t="s">
        <v>341</v>
      </c>
      <c r="B50" s="215" t="s">
        <v>342</v>
      </c>
      <c r="C50" s="137">
        <v>50000.0</v>
      </c>
      <c r="D50" s="137">
        <f>+activ.12!AK99</f>
        <v>0</v>
      </c>
      <c r="E50" s="137">
        <f t="shared" si="5"/>
        <v>-50000</v>
      </c>
      <c r="F50" s="277"/>
      <c r="G50" s="215" t="s">
        <v>292</v>
      </c>
      <c r="H50" s="389" t="s">
        <v>293</v>
      </c>
      <c r="I50" s="137">
        <v>3.5E7</v>
      </c>
      <c r="J50" s="137">
        <f>+'Activ. 002'!BC38+'Activ. 002'!BA38+'Activ. 002'!AY38+'Activ. 002'!AU38+'Activ. 002'!AS38+'Activ. 002'!AQ38+'Activ. 002'!AM38+'Activ. 002'!AK38+'Activ. 002'!AI38+'Activ. 002'!AE38+'Activ. 002'!AC38+'Activ. 002'!AA38</f>
        <v>11666666.64</v>
      </c>
      <c r="K50" s="137">
        <f t="shared" si="3"/>
        <v>-23333333.36</v>
      </c>
    </row>
    <row r="51" ht="30.0" customHeight="1">
      <c r="A51" s="389" t="s">
        <v>343</v>
      </c>
      <c r="B51" s="215" t="s">
        <v>298</v>
      </c>
      <c r="C51" s="137">
        <v>120000.0</v>
      </c>
      <c r="D51" s="137">
        <v>200000.0</v>
      </c>
      <c r="E51" s="137">
        <f t="shared" si="5"/>
        <v>80000</v>
      </c>
      <c r="F51" s="277"/>
      <c r="G51" s="215" t="s">
        <v>292</v>
      </c>
      <c r="H51" s="389" t="s">
        <v>293</v>
      </c>
      <c r="I51" s="137">
        <v>1300000.0</v>
      </c>
      <c r="J51" s="137">
        <f>+'Activ. 002'!AA39+'Activ. 002'!AC39+'Activ. 002'!AE39+'Activ. 002'!AI39+'Activ. 002'!AK39+'Activ. 002'!AM39+'Activ. 002'!AQ39+'Activ. 002'!AS39+'Activ. 002'!AU39+'Activ. 002'!AY39+'Activ. 002'!BA39+'Activ. 002'!BC39</f>
        <v>433333.33</v>
      </c>
      <c r="K51" s="137">
        <f t="shared" si="3"/>
        <v>-866666.67</v>
      </c>
    </row>
    <row r="52" ht="30.0" customHeight="1">
      <c r="F52" s="277"/>
      <c r="G52" s="215" t="s">
        <v>292</v>
      </c>
      <c r="H52" s="389" t="s">
        <v>293</v>
      </c>
      <c r="I52" s="137">
        <v>1350000.0</v>
      </c>
      <c r="J52" s="137">
        <f>+'Activ. 002'!BC40+'Activ. 002'!BA40+'Activ. 002'!AY40+'Activ. 002'!AU40+'Activ. 002'!AS40+'Activ. 002'!AQ40+'Activ. 002'!AM40+'Activ. 002'!AK40+'Activ. 002'!AI40+'Activ. 002'!AE40+'Activ. 002'!AC40+'Activ. 002'!AA40</f>
        <v>0</v>
      </c>
      <c r="K52" s="137">
        <f t="shared" si="3"/>
        <v>-1350000</v>
      </c>
    </row>
    <row r="53" ht="30.0" customHeight="1">
      <c r="A53" s="453" t="s">
        <v>344</v>
      </c>
      <c r="F53" s="277"/>
      <c r="G53" s="215" t="s">
        <v>292</v>
      </c>
      <c r="H53" s="389" t="s">
        <v>293</v>
      </c>
      <c r="I53" s="137">
        <v>9064966.0</v>
      </c>
      <c r="J53" s="137">
        <f>+'Activ. 002'!BC41+'Activ. 002'!BA41+'Activ. 002'!AY41+'Activ. 002'!AS41+'Activ. 002'!AU41+'Activ. 002'!AQ41+'Activ. 002'!AM41+'Activ. 002'!AK41+'Activ. 002'!AI41+'Activ. 002'!AE41+'Activ. 002'!AC41+'Activ. 002'!AA41</f>
        <v>0</v>
      </c>
      <c r="K53" s="137">
        <f t="shared" si="3"/>
        <v>-9064966</v>
      </c>
    </row>
    <row r="54" ht="30.0" customHeight="1">
      <c r="A54" s="454" t="s">
        <v>262</v>
      </c>
      <c r="B54" s="454" t="s">
        <v>263</v>
      </c>
      <c r="C54" s="454" t="s">
        <v>264</v>
      </c>
      <c r="D54" s="454" t="s">
        <v>265</v>
      </c>
      <c r="E54" s="455" t="s">
        <v>266</v>
      </c>
      <c r="F54" s="277"/>
      <c r="G54" s="215" t="s">
        <v>292</v>
      </c>
      <c r="H54" s="389" t="s">
        <v>293</v>
      </c>
      <c r="I54" s="137">
        <v>4533618.0</v>
      </c>
      <c r="J54" s="137">
        <f>+'Activ. 002'!AA42+'Activ. 002'!AC42+'Activ. 002'!AE42+'Activ. 002'!AI42+'Activ. 002'!AK45+'Activ. 002'!AK42+'Activ. 002'!AM42+'Activ. 002'!AQ42+'Activ. 002'!AS42+'Activ. 002'!AU42+'Activ. 002'!AY42+'Activ. 002'!BA42+'Activ. 002'!BC42</f>
        <v>4533618</v>
      </c>
      <c r="K54" s="137">
        <f t="shared" si="3"/>
        <v>0</v>
      </c>
    </row>
    <row r="55" ht="45.75" customHeight="1">
      <c r="A55" s="120" t="s">
        <v>345</v>
      </c>
      <c r="B55" s="215" t="s">
        <v>346</v>
      </c>
      <c r="C55" s="137">
        <v>5500000.0</v>
      </c>
      <c r="D55" s="137">
        <f>+'Activ. 003'!AA11+'Activ. 003'!AC11+'Activ. 003'!AE11+'Activ. 003'!AI11+'Activ. 003'!AK11+'Activ. 003'!AM11+'Activ. 003'!AQ11+'Activ. 003'!AS11+'Activ. 003'!AU11+'Activ. 003'!AY11+'Activ. 003'!BA11+'Activ. 003'!BC11</f>
        <v>1375000</v>
      </c>
      <c r="E55" s="137">
        <f t="shared" ref="E55:E65" si="6">D55-C55</f>
        <v>-4125000</v>
      </c>
      <c r="F55" s="277"/>
      <c r="G55" s="215" t="s">
        <v>292</v>
      </c>
      <c r="H55" s="389" t="s">
        <v>347</v>
      </c>
      <c r="I55" s="137">
        <v>6.0E7</v>
      </c>
      <c r="J55" s="137">
        <f>'Activ. 002'!BC43+'Activ. 002'!BA43+'Activ. 002'!AY43+'Activ. 002'!AU43+'Activ. 002'!AS43+'Activ. 002'!AQ43+'Activ. 002'!AM43+'Activ. 002'!AK43+'Activ. 002'!AI43+'Activ. 002'!AE43+'Activ. 002'!AC43+'Activ. 002'!AA43</f>
        <v>60000000</v>
      </c>
      <c r="K55" s="137">
        <f t="shared" si="3"/>
        <v>0</v>
      </c>
    </row>
    <row r="56" ht="45.0" customHeight="1">
      <c r="A56" s="120" t="s">
        <v>345</v>
      </c>
      <c r="B56" s="215" t="s">
        <v>346</v>
      </c>
      <c r="C56" s="137">
        <v>202750.0</v>
      </c>
      <c r="D56" s="137">
        <f>+'Activ. 003'!AA12+'Activ. 003'!AC12+'Activ. 003'!AE12+'Activ. 003'!AI12+'Activ. 003'!AK12+'Activ. 003'!AM12+'Activ. 003'!AQ12+'Activ. 003'!AS12+'Activ. 003'!AU12+'Activ. 003'!AY12+'Activ. 003'!BA12+'Activ. 003'!BC12</f>
        <v>1577591.57</v>
      </c>
      <c r="E56" s="137">
        <f t="shared" si="6"/>
        <v>1374841.57</v>
      </c>
      <c r="F56" s="277"/>
      <c r="G56" s="215" t="s">
        <v>292</v>
      </c>
      <c r="H56" s="389" t="s">
        <v>267</v>
      </c>
      <c r="I56" s="137">
        <v>4369309.0</v>
      </c>
      <c r="J56" s="137">
        <f>+'Activ. 002'!AA44+'Activ. 002'!AC44+'Activ. 002'!AE44+'Activ. 002'!AI44+'Activ. 002'!AK44+'Activ. 002'!AM44+'Activ. 002'!AQ44+'Activ. 002'!AS44+'Activ. 002'!AU44+'Activ. 002'!AY44+'Activ. 002'!BA44+'Activ. 002'!BC44</f>
        <v>0</v>
      </c>
      <c r="K56" s="137">
        <f t="shared" si="3"/>
        <v>-4369309</v>
      </c>
    </row>
    <row r="57" ht="45.0" customHeight="1">
      <c r="A57" s="120" t="s">
        <v>345</v>
      </c>
      <c r="B57" s="215" t="s">
        <v>346</v>
      </c>
      <c r="C57" s="137">
        <v>322900.0</v>
      </c>
      <c r="D57" s="137">
        <f>+'Activ. 003'!AA13+'Activ. 003'!AC13+'Activ. 003'!AE13+'Activ. 003'!AI13+'Activ. 003'!AK13+'Activ. 003'!AM13+'Activ. 003'!AQ13+'Activ. 003'!AS13+'Activ. 003'!AU13+'Activ. 003'!AY13+'Activ. 003'!BA13+'Activ. 003'!BC13</f>
        <v>322647.79</v>
      </c>
      <c r="E57" s="137">
        <f t="shared" si="6"/>
        <v>-252.21</v>
      </c>
      <c r="F57" s="277"/>
      <c r="G57" s="215" t="s">
        <v>292</v>
      </c>
      <c r="H57" s="389" t="s">
        <v>271</v>
      </c>
      <c r="I57" s="137">
        <v>1500000.0</v>
      </c>
      <c r="J57" s="137" t="str">
        <f>+#REF!+#REF!+#REF!+#REF!+#REF!+#REF!+#REF!+#REF!+#REF!+#REF!+#REF!+#REF!</f>
        <v>#REF!</v>
      </c>
      <c r="K57" s="137" t="str">
        <f t="shared" si="3"/>
        <v>#REF!</v>
      </c>
    </row>
    <row r="58" ht="45.0" customHeight="1">
      <c r="A58" s="120" t="s">
        <v>345</v>
      </c>
      <c r="B58" s="215" t="s">
        <v>346</v>
      </c>
      <c r="C58" s="137">
        <v>348766.0</v>
      </c>
      <c r="D58" s="137">
        <f>+'Activ. 003'!AA14+'Activ. 003'!AC14+'Activ. 003'!AE14+'Activ. 003'!AI14+'Activ. 003'!AK14+'Activ. 003'!AM14+'Activ. 003'!AQ14+'Activ. 003'!AS14+'Activ. 003'!AU14+'Activ. 003'!AY14+'Activ. 003'!BA14+'Activ. 003'!BC14</f>
        <v>348493.54</v>
      </c>
      <c r="E58" s="137">
        <f t="shared" si="6"/>
        <v>-272.46</v>
      </c>
      <c r="F58" s="277"/>
      <c r="G58" s="460"/>
      <c r="H58" s="277"/>
      <c r="I58" s="400"/>
      <c r="J58" s="116"/>
      <c r="K58" s="400"/>
    </row>
    <row r="59" ht="45.0" customHeight="1">
      <c r="A59" s="120" t="s">
        <v>345</v>
      </c>
      <c r="B59" s="215" t="s">
        <v>346</v>
      </c>
      <c r="C59" s="137">
        <v>6500.0</v>
      </c>
      <c r="D59" s="137">
        <f>+'Activ. 003'!AA15+'Activ. 003'!AC15+'Activ. 003'!AE15+'Activ. 003'!AI15+'Activ. 003'!AK15+'Activ. 003'!AM15+'Activ. 003'!AQ15+'Activ. 003'!AS15+'Activ. 003'!AU15+'Activ. 003'!AY15+'Activ. 003'!BA15+'Activ. 003'!BC15</f>
        <v>6494.84</v>
      </c>
      <c r="E59" s="137">
        <f t="shared" si="6"/>
        <v>-5.16</v>
      </c>
      <c r="F59" s="277"/>
      <c r="K59" s="116"/>
    </row>
    <row r="60" ht="45.0" customHeight="1">
      <c r="A60" s="120" t="s">
        <v>345</v>
      </c>
      <c r="B60" s="215" t="s">
        <v>346</v>
      </c>
      <c r="C60" s="137">
        <v>10800.0</v>
      </c>
      <c r="D60" s="137">
        <f>+'Activ. 003'!AA16+'Activ. 003'!AC16+'Activ. 003'!AE16+'Activ. 003'!AI16+'Activ. 003'!AK16+'Activ. 003'!AM16+'Activ. 003'!AQ16+'Activ. 003'!AS16+'Activ. 003'!AU16+'Activ. 003'!AY16+'Activ. 003'!BA16+'Activ. 003'!BC16</f>
        <v>10791.57</v>
      </c>
      <c r="E60" s="137">
        <f t="shared" si="6"/>
        <v>-8.43</v>
      </c>
      <c r="F60" s="277"/>
      <c r="K60" s="116"/>
    </row>
    <row r="61" ht="45.0" customHeight="1">
      <c r="A61" s="120" t="s">
        <v>345</v>
      </c>
      <c r="B61" s="215" t="s">
        <v>346</v>
      </c>
      <c r="C61" s="137">
        <v>10800.0</v>
      </c>
      <c r="D61" s="137">
        <f>+'Activ. 003'!AA17+'Activ. 003'!AC17+'Activ. 003'!AE17+'Activ. 003'!AI17+'Activ. 003'!AK17+'Activ. 003'!AM17+'Activ. 003'!AQ17+'Activ. 003'!AS17+'Activ. 003'!AU17+'Activ. 003'!AY17+'Activ. 003'!BA17+'Activ. 003'!BC17</f>
        <v>10791.57</v>
      </c>
      <c r="E61" s="137">
        <f t="shared" si="6"/>
        <v>-8.43</v>
      </c>
      <c r="F61" s="277"/>
      <c r="K61" s="116"/>
    </row>
    <row r="62" ht="45.0" customHeight="1">
      <c r="A62" s="120" t="s">
        <v>345</v>
      </c>
      <c r="B62" s="215" t="s">
        <v>346</v>
      </c>
      <c r="C62" s="137">
        <v>670139.0</v>
      </c>
      <c r="D62" s="137">
        <f>+'Activ. 003'!AA18+'Activ. 003'!AC18+'Activ. 003'!AE18+'Activ. 003'!AI18+'Activ. 003'!AK18+'Activ. 003'!AM18+'Activ. 003'!AQ18+'Activ. 003'!AS18+'Activ. 003'!AU18+'Activ. 003'!AY18+'Activ. 003'!BA18+'Activ. 003'!BC18</f>
        <v>669615.36</v>
      </c>
      <c r="E62" s="137">
        <f t="shared" si="6"/>
        <v>-523.64</v>
      </c>
      <c r="F62" s="277"/>
      <c r="K62" s="116"/>
    </row>
    <row r="63" ht="45.0" customHeight="1">
      <c r="A63" s="120" t="s">
        <v>345</v>
      </c>
      <c r="B63" s="215" t="s">
        <v>346</v>
      </c>
      <c r="C63" s="137">
        <v>608250.0</v>
      </c>
      <c r="D63" s="137">
        <f>+'Activ. 003'!AA19+'Activ. 003'!AC19+'Activ. 003'!AE19+'Activ. 003'!AI19+'Activ. 003'!AK19+'Activ. 003'!AM19+'Activ. 003'!AQ19+'Activ. 003'!AS19+'Activ. 003'!AU19+'Activ. 003'!AY19+'Activ. 003'!BA19+'Activ. 003'!BC19</f>
        <v>0</v>
      </c>
      <c r="E63" s="137">
        <f t="shared" si="6"/>
        <v>-608250</v>
      </c>
      <c r="F63" s="277"/>
      <c r="K63" s="116"/>
    </row>
    <row r="64" ht="45.0" customHeight="1">
      <c r="A64" s="120" t="s">
        <v>345</v>
      </c>
      <c r="B64" s="215" t="s">
        <v>346</v>
      </c>
      <c r="C64" s="137">
        <v>84000.0</v>
      </c>
      <c r="D64" s="137">
        <f>+'Activ. 003'!AA20+'Activ. 003'!AC20+'Activ. 003'!AE20+'Activ. 003'!AI20+'Activ. 003'!AK20+'Activ. 003'!AM20+'Activ. 003'!AQ20+'Activ. 003'!AS20+'Activ. 003'!AU20+'Activ. 003'!AY20+'Activ. 003'!BA20+'Activ. 003'!BC20</f>
        <v>83934.35</v>
      </c>
      <c r="E64" s="137">
        <f t="shared" si="6"/>
        <v>-65.65</v>
      </c>
      <c r="F64" s="277"/>
      <c r="K64" s="116"/>
    </row>
    <row r="65" ht="45.0" customHeight="1">
      <c r="A65" s="120" t="s">
        <v>345</v>
      </c>
      <c r="B65" s="215" t="s">
        <v>346</v>
      </c>
      <c r="C65" s="137">
        <v>107600.0</v>
      </c>
      <c r="D65" s="137">
        <f>+'Activ. 003'!AA21+'Activ. 003'!AC21+'Activ. 003'!AE21+'Activ. 003'!AI21+'Activ. 003'!AK21+'Activ. 003'!AM21+'Activ. 003'!AQ21+'Activ. 003'!AS21+'Activ. 003'!AU21+'Activ. 003'!AY21+'Activ. 003'!BA21+'Activ. 003'!BC21</f>
        <v>37017.96</v>
      </c>
      <c r="E65" s="137">
        <f t="shared" si="6"/>
        <v>-70582.04</v>
      </c>
      <c r="F65" s="277"/>
      <c r="K65" s="116"/>
    </row>
    <row r="66" ht="15.75" customHeight="1">
      <c r="F66" s="277"/>
      <c r="K66" s="116"/>
    </row>
    <row r="67" ht="15.75" customHeight="1">
      <c r="F67" s="277"/>
      <c r="K67" s="116"/>
    </row>
    <row r="68" ht="15.75" customHeight="1">
      <c r="F68" s="277"/>
      <c r="K68" s="116"/>
    </row>
    <row r="69" ht="15.75" customHeight="1">
      <c r="F69" s="277"/>
      <c r="K69" s="116"/>
    </row>
    <row r="70" ht="15.75" customHeight="1">
      <c r="F70" s="277"/>
      <c r="K70" s="116"/>
    </row>
    <row r="71" ht="15.75" customHeight="1">
      <c r="F71" s="277"/>
      <c r="K71" s="116"/>
    </row>
    <row r="72" ht="15.75" customHeight="1">
      <c r="F72" s="277"/>
      <c r="K72" s="116"/>
    </row>
    <row r="73" ht="15.75" customHeight="1">
      <c r="F73" s="277"/>
      <c r="K73" s="116"/>
    </row>
    <row r="74" ht="15.75" customHeight="1">
      <c r="F74" s="277"/>
      <c r="K74" s="116"/>
    </row>
    <row r="75" ht="15.75" customHeight="1">
      <c r="F75" s="277"/>
      <c r="K75" s="116"/>
    </row>
    <row r="76" ht="15.75" customHeight="1">
      <c r="F76" s="277"/>
      <c r="K76" s="116"/>
    </row>
    <row r="77" ht="15.75" customHeight="1">
      <c r="F77" s="277"/>
      <c r="K77" s="116"/>
    </row>
    <row r="78" ht="15.75" customHeight="1">
      <c r="F78" s="277"/>
      <c r="K78" s="116"/>
    </row>
    <row r="79" ht="15.75" customHeight="1">
      <c r="F79" s="277"/>
      <c r="K79" s="116"/>
    </row>
    <row r="80" ht="15.75" customHeight="1">
      <c r="F80" s="277"/>
      <c r="K80" s="116"/>
    </row>
    <row r="81" ht="15.75" customHeight="1">
      <c r="F81" s="277"/>
      <c r="K81" s="116"/>
    </row>
    <row r="82" ht="15.75" customHeight="1">
      <c r="F82" s="277"/>
      <c r="K82" s="116"/>
    </row>
    <row r="83" ht="15.75" customHeight="1">
      <c r="F83" s="277"/>
      <c r="K83" s="116"/>
    </row>
    <row r="84" ht="15.75" customHeight="1">
      <c r="F84" s="277"/>
      <c r="K84" s="116"/>
    </row>
    <row r="85" ht="15.75" customHeight="1">
      <c r="F85" s="277"/>
      <c r="K85" s="116"/>
    </row>
    <row r="86" ht="15.75" customHeight="1">
      <c r="F86" s="277"/>
      <c r="K86" s="116"/>
    </row>
    <row r="87" ht="15.75" customHeight="1">
      <c r="F87" s="277"/>
      <c r="K87" s="116"/>
    </row>
    <row r="88" ht="15.75" customHeight="1">
      <c r="F88" s="277"/>
      <c r="K88" s="116"/>
    </row>
    <row r="89" ht="15.75" customHeight="1">
      <c r="F89" s="277"/>
      <c r="K89" s="116"/>
    </row>
    <row r="90" ht="15.75" customHeight="1">
      <c r="F90" s="277"/>
      <c r="K90" s="116"/>
    </row>
    <row r="91" ht="15.75" customHeight="1">
      <c r="F91" s="277"/>
      <c r="K91" s="116"/>
    </row>
    <row r="92" ht="15.75" customHeight="1">
      <c r="F92" s="277"/>
      <c r="K92" s="116"/>
    </row>
    <row r="93" ht="15.75" customHeight="1">
      <c r="F93" s="277"/>
      <c r="K93" s="116"/>
    </row>
    <row r="94" ht="15.75" customHeight="1">
      <c r="F94" s="277"/>
      <c r="K94" s="116"/>
    </row>
    <row r="95" ht="15.75" customHeight="1">
      <c r="F95" s="277"/>
      <c r="K95" s="116"/>
    </row>
    <row r="96" ht="15.75" customHeight="1">
      <c r="F96" s="277"/>
      <c r="K96" s="116"/>
    </row>
    <row r="97" ht="15.75" customHeight="1">
      <c r="F97" s="277"/>
      <c r="K97" s="116"/>
    </row>
    <row r="98" ht="15.75" customHeight="1">
      <c r="F98" s="277"/>
      <c r="K98" s="116"/>
    </row>
    <row r="99" ht="15.75" customHeight="1">
      <c r="F99" s="277"/>
      <c r="K99" s="116"/>
    </row>
    <row r="100" ht="15.75" customHeight="1">
      <c r="F100" s="277"/>
      <c r="K100" s="116"/>
    </row>
    <row r="101" ht="15.75" customHeight="1">
      <c r="F101" s="277"/>
      <c r="K101" s="116"/>
    </row>
    <row r="102" ht="15.75" customHeight="1">
      <c r="F102" s="277"/>
      <c r="K102" s="116"/>
    </row>
    <row r="103" ht="15.75" customHeight="1">
      <c r="F103" s="277"/>
      <c r="K103" s="116"/>
    </row>
    <row r="104" ht="15.75" customHeight="1">
      <c r="F104" s="277"/>
      <c r="K104" s="116"/>
    </row>
    <row r="105" ht="15.75" customHeight="1">
      <c r="F105" s="277"/>
      <c r="K105" s="116"/>
    </row>
    <row r="106" ht="15.75" customHeight="1">
      <c r="F106" s="277"/>
      <c r="K106" s="116"/>
    </row>
    <row r="107" ht="15.75" customHeight="1">
      <c r="F107" s="277"/>
      <c r="K107" s="116"/>
    </row>
    <row r="108" ht="15.75" customHeight="1">
      <c r="F108" s="277"/>
      <c r="K108" s="116"/>
    </row>
    <row r="109" ht="15.75" customHeight="1">
      <c r="F109" s="277"/>
      <c r="K109" s="116"/>
    </row>
    <row r="110" ht="15.75" customHeight="1">
      <c r="F110" s="277"/>
      <c r="K110" s="116"/>
    </row>
    <row r="111" ht="15.75" customHeight="1">
      <c r="F111" s="277"/>
      <c r="K111" s="116"/>
    </row>
    <row r="112" ht="15.75" customHeight="1">
      <c r="F112" s="277"/>
      <c r="K112" s="116"/>
    </row>
    <row r="113" ht="15.75" customHeight="1">
      <c r="F113" s="277"/>
      <c r="K113" s="116"/>
    </row>
    <row r="114" ht="15.75" customHeight="1">
      <c r="F114" s="277"/>
      <c r="K114" s="116"/>
    </row>
    <row r="115" ht="15.75" customHeight="1">
      <c r="F115" s="277"/>
      <c r="K115" s="116"/>
    </row>
    <row r="116" ht="15.75" customHeight="1">
      <c r="F116" s="277"/>
      <c r="K116" s="116"/>
    </row>
    <row r="117" ht="15.75" customHeight="1">
      <c r="F117" s="277"/>
      <c r="K117" s="116"/>
    </row>
    <row r="118" ht="15.75" customHeight="1">
      <c r="F118" s="277"/>
      <c r="K118" s="116"/>
    </row>
    <row r="119" ht="15.75" customHeight="1">
      <c r="F119" s="277"/>
      <c r="K119" s="116"/>
    </row>
    <row r="120" ht="15.75" customHeight="1">
      <c r="F120" s="277"/>
      <c r="K120" s="116"/>
    </row>
    <row r="121" ht="15.75" customHeight="1">
      <c r="F121" s="277"/>
      <c r="K121" s="116"/>
    </row>
    <row r="122" ht="15.75" customHeight="1">
      <c r="F122" s="277"/>
      <c r="K122" s="116"/>
    </row>
    <row r="123" ht="15.75" customHeight="1">
      <c r="F123" s="277"/>
      <c r="K123" s="116"/>
    </row>
    <row r="124" ht="15.75" customHeight="1">
      <c r="F124" s="277"/>
      <c r="K124" s="116"/>
    </row>
    <row r="125" ht="15.75" customHeight="1">
      <c r="F125" s="277"/>
      <c r="K125" s="116"/>
    </row>
    <row r="126" ht="15.75" customHeight="1">
      <c r="F126" s="277"/>
      <c r="K126" s="116"/>
    </row>
    <row r="127" ht="15.75" customHeight="1">
      <c r="F127" s="277"/>
      <c r="K127" s="116"/>
    </row>
    <row r="128" ht="15.75" customHeight="1">
      <c r="F128" s="277"/>
      <c r="K128" s="116"/>
    </row>
    <row r="129" ht="15.75" customHeight="1">
      <c r="F129" s="277"/>
      <c r="K129" s="116"/>
    </row>
    <row r="130" ht="15.75" customHeight="1">
      <c r="F130" s="277"/>
      <c r="K130" s="116"/>
    </row>
    <row r="131" ht="15.75" customHeight="1">
      <c r="F131" s="277"/>
      <c r="K131" s="116"/>
    </row>
    <row r="132" ht="15.75" customHeight="1">
      <c r="F132" s="277"/>
      <c r="K132" s="116"/>
    </row>
    <row r="133" ht="15.75" customHeight="1">
      <c r="F133" s="277"/>
      <c r="K133" s="116"/>
    </row>
    <row r="134" ht="15.75" customHeight="1">
      <c r="F134" s="277"/>
      <c r="K134" s="116"/>
    </row>
    <row r="135" ht="15.75" customHeight="1">
      <c r="F135" s="277"/>
      <c r="K135" s="116"/>
    </row>
    <row r="136" ht="15.75" customHeight="1">
      <c r="F136" s="277"/>
      <c r="K136" s="116"/>
    </row>
    <row r="137" ht="15.75" customHeight="1">
      <c r="F137" s="277"/>
      <c r="K137" s="116"/>
    </row>
    <row r="138" ht="15.75" customHeight="1">
      <c r="F138" s="277"/>
      <c r="K138" s="116"/>
    </row>
    <row r="139" ht="15.75" customHeight="1">
      <c r="F139" s="277"/>
      <c r="K139" s="116"/>
    </row>
    <row r="140" ht="15.75" customHeight="1">
      <c r="F140" s="277"/>
      <c r="K140" s="116"/>
    </row>
    <row r="141" ht="15.75" customHeight="1">
      <c r="F141" s="277"/>
      <c r="K141" s="116"/>
    </row>
    <row r="142" ht="15.75" customHeight="1">
      <c r="F142" s="277"/>
      <c r="K142" s="116"/>
    </row>
    <row r="143" ht="15.75" customHeight="1">
      <c r="F143" s="277"/>
      <c r="K143" s="116"/>
    </row>
    <row r="144" ht="15.75" customHeight="1">
      <c r="F144" s="277"/>
      <c r="K144" s="116"/>
    </row>
    <row r="145" ht="15.75" customHeight="1">
      <c r="F145" s="277"/>
      <c r="K145" s="116"/>
    </row>
    <row r="146" ht="15.75" customHeight="1">
      <c r="F146" s="277"/>
      <c r="K146" s="116"/>
    </row>
    <row r="147" ht="15.75" customHeight="1">
      <c r="F147" s="277"/>
      <c r="K147" s="116"/>
    </row>
    <row r="148" ht="15.75" customHeight="1">
      <c r="F148" s="277"/>
      <c r="K148" s="116"/>
    </row>
    <row r="149" ht="15.75" customHeight="1">
      <c r="F149" s="277"/>
      <c r="K149" s="116"/>
    </row>
    <row r="150" ht="15.75" customHeight="1">
      <c r="F150" s="277"/>
      <c r="K150" s="116"/>
    </row>
    <row r="151" ht="15.75" customHeight="1">
      <c r="F151" s="277"/>
      <c r="K151" s="116"/>
    </row>
    <row r="152" ht="15.75" customHeight="1">
      <c r="F152" s="277"/>
      <c r="K152" s="116"/>
    </row>
    <row r="153" ht="15.75" customHeight="1">
      <c r="F153" s="277"/>
      <c r="K153" s="116"/>
    </row>
    <row r="154" ht="15.75" customHeight="1">
      <c r="F154" s="277"/>
      <c r="K154" s="116"/>
    </row>
    <row r="155" ht="15.75" customHeight="1">
      <c r="F155" s="277"/>
      <c r="K155" s="116"/>
    </row>
    <row r="156" ht="15.75" customHeight="1">
      <c r="F156" s="277"/>
      <c r="K156" s="116"/>
    </row>
    <row r="157" ht="15.75" customHeight="1">
      <c r="F157" s="277"/>
      <c r="K157" s="116"/>
    </row>
    <row r="158" ht="15.75" customHeight="1">
      <c r="F158" s="277"/>
      <c r="K158" s="116"/>
    </row>
    <row r="159" ht="15.75" customHeight="1">
      <c r="F159" s="277"/>
      <c r="K159" s="116"/>
    </row>
    <row r="160" ht="15.75" customHeight="1">
      <c r="F160" s="277"/>
      <c r="K160" s="116"/>
    </row>
    <row r="161" ht="15.75" customHeight="1">
      <c r="F161" s="277"/>
      <c r="K161" s="116"/>
    </row>
    <row r="162" ht="15.75" customHeight="1">
      <c r="F162" s="277"/>
      <c r="K162" s="116"/>
    </row>
    <row r="163" ht="15.75" customHeight="1">
      <c r="F163" s="277"/>
      <c r="K163" s="116"/>
    </row>
    <row r="164" ht="15.75" customHeight="1">
      <c r="F164" s="277"/>
      <c r="K164" s="116"/>
    </row>
    <row r="165" ht="15.75" customHeight="1">
      <c r="F165" s="277"/>
      <c r="K165" s="116"/>
    </row>
    <row r="166" ht="15.75" customHeight="1">
      <c r="F166" s="277"/>
      <c r="K166" s="116"/>
    </row>
    <row r="167" ht="15.75" customHeight="1">
      <c r="F167" s="277"/>
      <c r="K167" s="116"/>
    </row>
    <row r="168" ht="15.75" customHeight="1">
      <c r="F168" s="277"/>
      <c r="K168" s="116"/>
    </row>
    <row r="169" ht="15.75" customHeight="1">
      <c r="F169" s="277"/>
      <c r="K169" s="116"/>
    </row>
    <row r="170" ht="15.75" customHeight="1">
      <c r="F170" s="277"/>
      <c r="K170" s="116"/>
    </row>
    <row r="171" ht="15.75" customHeight="1">
      <c r="F171" s="277"/>
      <c r="K171" s="116"/>
    </row>
    <row r="172" ht="15.75" customHeight="1">
      <c r="F172" s="277"/>
      <c r="K172" s="116"/>
    </row>
    <row r="173" ht="15.75" customHeight="1">
      <c r="F173" s="277"/>
      <c r="K173" s="116"/>
    </row>
    <row r="174" ht="15.75" customHeight="1">
      <c r="F174" s="277"/>
      <c r="K174" s="116"/>
    </row>
    <row r="175" ht="15.75" customHeight="1">
      <c r="F175" s="277"/>
      <c r="K175" s="116"/>
    </row>
    <row r="176" ht="15.75" customHeight="1">
      <c r="F176" s="277"/>
      <c r="K176" s="116"/>
    </row>
    <row r="177" ht="15.75" customHeight="1">
      <c r="F177" s="277"/>
      <c r="K177" s="116"/>
    </row>
    <row r="178" ht="15.75" customHeight="1">
      <c r="F178" s="277"/>
      <c r="K178" s="116"/>
    </row>
    <row r="179" ht="15.75" customHeight="1">
      <c r="F179" s="277"/>
      <c r="K179" s="116"/>
    </row>
    <row r="180" ht="15.75" customHeight="1">
      <c r="F180" s="277"/>
      <c r="K180" s="116"/>
    </row>
    <row r="181" ht="15.75" customHeight="1">
      <c r="F181" s="277"/>
      <c r="K181" s="116"/>
    </row>
    <row r="182" ht="15.75" customHeight="1">
      <c r="F182" s="277"/>
      <c r="K182" s="116"/>
    </row>
    <row r="183" ht="15.75" customHeight="1">
      <c r="F183" s="277"/>
      <c r="K183" s="116"/>
    </row>
    <row r="184" ht="15.75" customHeight="1">
      <c r="F184" s="277"/>
      <c r="K184" s="116"/>
    </row>
    <row r="185" ht="15.75" customHeight="1">
      <c r="F185" s="277"/>
      <c r="K185" s="116"/>
    </row>
    <row r="186" ht="15.75" customHeight="1">
      <c r="F186" s="277"/>
      <c r="K186" s="116"/>
    </row>
    <row r="187" ht="15.75" customHeight="1">
      <c r="F187" s="277"/>
      <c r="K187" s="116"/>
    </row>
    <row r="188" ht="15.75" customHeight="1">
      <c r="F188" s="277"/>
      <c r="K188" s="116"/>
    </row>
    <row r="189" ht="15.75" customHeight="1">
      <c r="F189" s="277"/>
      <c r="K189" s="116"/>
    </row>
    <row r="190" ht="15.75" customHeight="1">
      <c r="F190" s="277"/>
      <c r="K190" s="116"/>
    </row>
    <row r="191" ht="15.75" customHeight="1">
      <c r="F191" s="277"/>
      <c r="K191" s="116"/>
    </row>
    <row r="192" ht="15.75" customHeight="1">
      <c r="F192" s="277"/>
      <c r="K192" s="116"/>
    </row>
    <row r="193" ht="15.75" customHeight="1">
      <c r="F193" s="277"/>
      <c r="K193" s="116"/>
    </row>
    <row r="194" ht="15.75" customHeight="1">
      <c r="F194" s="277"/>
      <c r="K194" s="116"/>
    </row>
    <row r="195" ht="15.75" customHeight="1">
      <c r="F195" s="277"/>
      <c r="K195" s="116"/>
    </row>
    <row r="196" ht="15.75" customHeight="1">
      <c r="F196" s="277"/>
      <c r="K196" s="116"/>
    </row>
    <row r="197" ht="15.75" customHeight="1">
      <c r="F197" s="277"/>
      <c r="K197" s="116"/>
    </row>
    <row r="198" ht="15.75" customHeight="1">
      <c r="F198" s="277"/>
      <c r="K198" s="116"/>
    </row>
    <row r="199" ht="15.75" customHeight="1">
      <c r="F199" s="277"/>
      <c r="K199" s="116"/>
    </row>
    <row r="200" ht="15.75" customHeight="1">
      <c r="F200" s="277"/>
      <c r="K200" s="116"/>
    </row>
    <row r="201" ht="15.75" customHeight="1">
      <c r="F201" s="277"/>
      <c r="K201" s="116"/>
    </row>
    <row r="202" ht="15.75" customHeight="1">
      <c r="F202" s="277"/>
      <c r="K202" s="116"/>
    </row>
    <row r="203" ht="15.75" customHeight="1">
      <c r="F203" s="277"/>
      <c r="K203" s="116"/>
    </row>
    <row r="204" ht="15.75" customHeight="1">
      <c r="F204" s="277"/>
      <c r="K204" s="116"/>
    </row>
    <row r="205" ht="15.75" customHeight="1">
      <c r="F205" s="277"/>
      <c r="K205" s="116"/>
    </row>
    <row r="206" ht="15.75" customHeight="1">
      <c r="F206" s="277"/>
      <c r="K206" s="116"/>
    </row>
    <row r="207" ht="15.75" customHeight="1">
      <c r="F207" s="277"/>
      <c r="K207" s="116"/>
    </row>
    <row r="208" ht="15.75" customHeight="1">
      <c r="F208" s="277"/>
      <c r="K208" s="116"/>
    </row>
    <row r="209" ht="15.75" customHeight="1">
      <c r="F209" s="277"/>
      <c r="K209" s="116"/>
    </row>
    <row r="210" ht="15.75" customHeight="1">
      <c r="F210" s="277"/>
      <c r="K210" s="116"/>
    </row>
    <row r="211" ht="15.75" customHeight="1">
      <c r="F211" s="277"/>
      <c r="K211" s="116"/>
    </row>
    <row r="212" ht="15.75" customHeight="1">
      <c r="F212" s="277"/>
      <c r="K212" s="116"/>
    </row>
    <row r="213" ht="15.75" customHeight="1">
      <c r="F213" s="277"/>
      <c r="K213" s="116"/>
    </row>
    <row r="214" ht="15.75" customHeight="1">
      <c r="F214" s="277"/>
      <c r="K214" s="116"/>
    </row>
    <row r="215" ht="15.75" customHeight="1">
      <c r="F215" s="277"/>
      <c r="K215" s="116"/>
    </row>
    <row r="216" ht="15.75" customHeight="1">
      <c r="F216" s="277"/>
      <c r="K216" s="116"/>
    </row>
    <row r="217" ht="15.75" customHeight="1">
      <c r="F217" s="277"/>
      <c r="K217" s="116"/>
    </row>
    <row r="218" ht="15.75" customHeight="1">
      <c r="F218" s="277"/>
      <c r="K218" s="116"/>
    </row>
    <row r="219" ht="15.75" customHeight="1">
      <c r="F219" s="277"/>
      <c r="K219" s="116"/>
    </row>
    <row r="220" ht="15.75" customHeight="1">
      <c r="F220" s="277"/>
      <c r="K220" s="116"/>
    </row>
    <row r="221" ht="15.75" customHeight="1">
      <c r="F221" s="277"/>
      <c r="K221" s="116"/>
    </row>
    <row r="222" ht="15.75" customHeight="1">
      <c r="F222" s="277"/>
      <c r="K222" s="116"/>
    </row>
    <row r="223" ht="15.75" customHeight="1">
      <c r="F223" s="277"/>
      <c r="K223" s="116"/>
    </row>
    <row r="224" ht="15.75" customHeight="1">
      <c r="F224" s="277"/>
      <c r="K224" s="116"/>
    </row>
    <row r="225" ht="15.75" customHeight="1">
      <c r="F225" s="277"/>
      <c r="K225" s="116"/>
    </row>
    <row r="226" ht="15.75" customHeight="1">
      <c r="F226" s="277"/>
      <c r="K226" s="116"/>
    </row>
    <row r="227" ht="15.75" customHeight="1">
      <c r="F227" s="277"/>
      <c r="K227" s="116"/>
    </row>
    <row r="228" ht="15.75" customHeight="1">
      <c r="F228" s="277"/>
      <c r="K228" s="116"/>
    </row>
    <row r="229" ht="15.75" customHeight="1">
      <c r="F229" s="277"/>
      <c r="K229" s="116"/>
    </row>
    <row r="230" ht="15.75" customHeight="1">
      <c r="F230" s="277"/>
      <c r="K230" s="116"/>
    </row>
    <row r="231" ht="15.75" customHeight="1">
      <c r="F231" s="277"/>
      <c r="K231" s="116"/>
    </row>
    <row r="232" ht="15.75" customHeight="1">
      <c r="F232" s="277"/>
      <c r="K232" s="116"/>
    </row>
    <row r="233" ht="15.75" customHeight="1">
      <c r="F233" s="277"/>
      <c r="K233" s="116"/>
    </row>
    <row r="234" ht="15.75" customHeight="1">
      <c r="F234" s="277"/>
      <c r="K234" s="116"/>
    </row>
    <row r="235" ht="15.75" customHeight="1">
      <c r="F235" s="277"/>
      <c r="K235" s="116"/>
    </row>
    <row r="236" ht="15.75" customHeight="1">
      <c r="F236" s="277"/>
      <c r="K236" s="116"/>
    </row>
    <row r="237" ht="15.75" customHeight="1">
      <c r="F237" s="277"/>
      <c r="K237" s="116"/>
    </row>
    <row r="238" ht="15.75" customHeight="1">
      <c r="F238" s="277"/>
      <c r="K238" s="116"/>
    </row>
    <row r="239" ht="15.75" customHeight="1">
      <c r="F239" s="277"/>
      <c r="K239" s="116"/>
    </row>
    <row r="240" ht="15.75" customHeight="1">
      <c r="F240" s="277"/>
      <c r="K240" s="116"/>
    </row>
    <row r="241" ht="15.75" customHeight="1">
      <c r="F241" s="277"/>
      <c r="K241" s="116"/>
    </row>
    <row r="242" ht="15.75" customHeight="1">
      <c r="F242" s="277"/>
      <c r="K242" s="116"/>
    </row>
    <row r="243" ht="15.75" customHeight="1">
      <c r="F243" s="277"/>
      <c r="K243" s="116"/>
    </row>
    <row r="244" ht="15.75" customHeight="1">
      <c r="F244" s="277"/>
      <c r="K244" s="116"/>
    </row>
    <row r="245" ht="15.75" customHeight="1">
      <c r="F245" s="277"/>
      <c r="K245" s="116"/>
    </row>
    <row r="246" ht="15.75" customHeight="1">
      <c r="F246" s="277"/>
      <c r="K246" s="116"/>
    </row>
    <row r="247" ht="15.75" customHeight="1">
      <c r="F247" s="277"/>
      <c r="K247" s="116"/>
    </row>
    <row r="248" ht="15.75" customHeight="1">
      <c r="F248" s="277"/>
      <c r="K248" s="116"/>
    </row>
    <row r="249" ht="15.75" customHeight="1">
      <c r="F249" s="277"/>
      <c r="K249" s="116"/>
    </row>
    <row r="250" ht="15.75" customHeight="1">
      <c r="F250" s="277"/>
      <c r="K250" s="116"/>
    </row>
    <row r="251" ht="15.75" customHeight="1">
      <c r="F251" s="277"/>
      <c r="K251" s="116"/>
    </row>
    <row r="252" ht="15.75" customHeight="1">
      <c r="F252" s="277"/>
      <c r="K252" s="116"/>
    </row>
    <row r="253" ht="15.75" customHeight="1">
      <c r="F253" s="277"/>
      <c r="K253" s="116"/>
    </row>
    <row r="254" ht="15.75" customHeight="1">
      <c r="F254" s="277"/>
      <c r="K254" s="116"/>
    </row>
    <row r="255" ht="15.75" customHeight="1">
      <c r="F255" s="277"/>
      <c r="K255" s="116"/>
    </row>
    <row r="256" ht="15.75" customHeight="1">
      <c r="F256" s="277"/>
      <c r="K256" s="116"/>
    </row>
    <row r="257" ht="15.75" customHeight="1">
      <c r="F257" s="277"/>
      <c r="K257" s="116"/>
    </row>
    <row r="258" ht="15.75" customHeight="1">
      <c r="F258" s="277"/>
      <c r="K258" s="116"/>
    </row>
    <row r="259" ht="15.75" customHeight="1">
      <c r="F259" s="277"/>
      <c r="K259" s="116"/>
    </row>
    <row r="260" ht="15.75" customHeight="1">
      <c r="F260" s="277"/>
      <c r="K260" s="116"/>
    </row>
    <row r="261" ht="15.75" customHeight="1">
      <c r="F261" s="277"/>
      <c r="K261" s="116"/>
    </row>
    <row r="262" ht="15.75" customHeight="1">
      <c r="F262" s="277"/>
      <c r="K262" s="116"/>
    </row>
    <row r="263" ht="15.75" customHeight="1">
      <c r="F263" s="277"/>
      <c r="K263" s="116"/>
    </row>
    <row r="264" ht="15.75" customHeight="1">
      <c r="F264" s="277"/>
      <c r="K264" s="116"/>
    </row>
    <row r="265" ht="15.75" customHeight="1">
      <c r="F265" s="277"/>
      <c r="K265" s="116"/>
    </row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