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OGR.1 GA-31 UE-146 ACT.13" sheetId="1" r:id="rId4"/>
    <sheet state="visible" name="Resumen de objeto del gasto" sheetId="2" r:id="rId5"/>
    <sheet state="visible" name="RESUMEN OBJ.DEL GASTO" sheetId="3" r:id="rId6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P29">
      <text>
        <t xml:space="preserve">no sera mejor 4 informes (trimestral)
</t>
      </text>
    </comment>
    <comment authorId="0" ref="P30">
      <text>
        <t xml:space="preserve">no sera mejor 4 informes (trimestral)
</t>
      </text>
    </comment>
    <comment authorId="0" ref="N34">
      <text>
        <t xml:space="preserve">Mejorar redaccion de la actividad…que producto saco de esta consultoria
</t>
      </text>
    </comment>
    <comment authorId="0" ref="P34">
      <text>
        <t xml:space="preserve">que van a entregar si contratan,informe etc
</t>
      </text>
    </comment>
    <comment authorId="0" ref="Q34">
      <text>
        <t xml:space="preserve">infrome</t>
      </text>
    </comment>
    <comment authorId="0" ref="Q37">
      <text>
        <t xml:space="preserve">mal distibuida en los meses
</t>
      </text>
    </comment>
    <comment authorId="0" ref="Q40">
      <text>
        <t xml:space="preserve">mal distibuida en los meses
</t>
      </text>
    </comment>
  </commentList>
</comments>
</file>

<file path=xl/sharedStrings.xml><?xml version="1.0" encoding="utf-8"?>
<sst xmlns="http://schemas.openxmlformats.org/spreadsheetml/2006/main" count="602" uniqueCount="262">
  <si>
    <t xml:space="preserve">MATRIZ DE PLANIFICACIÓN  </t>
  </si>
  <si>
    <t>GABINETE SECTORIAL</t>
  </si>
  <si>
    <t>2:.  GS: Gabinete Social.</t>
  </si>
  <si>
    <t>INSTITUCIÓN:</t>
  </si>
  <si>
    <t>50 Secretaría de Estado en el Despacho de Educación (SEDUC).</t>
  </si>
  <si>
    <t xml:space="preserve">MISIÓN:  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</si>
  <si>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</si>
  <si>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</si>
  <si>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</si>
  <si>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</si>
  <si>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01 ACTIVIDADES CENTRALES (Dirección y Coordinación).</t>
  </si>
  <si>
    <t>DESCRIPCIÓN DEL PROGRAMA:</t>
  </si>
  <si>
    <t>Este programa consiste en la dirección y coordinación de la gestión administrativa, técnica y pedagógica de la Secretaría de Educación.</t>
  </si>
  <si>
    <t>OBJETIVO ESTRATÉGICO:</t>
  </si>
  <si>
    <t xml:space="preserve">Mejorar el desempeño organizacional y gestión de la Secretaría de Educación orientada a resultados con enfoque de valor público.   </t>
  </si>
  <si>
    <t>VINCULACIÓN Visión de País (VP)</t>
  </si>
  <si>
    <t>OBJETIVO</t>
  </si>
  <si>
    <t>1* Una Honduras sin pobreza extrema, educada y sana, con sistemas consolidados de previsión social.</t>
  </si>
  <si>
    <t xml:space="preserve">META </t>
  </si>
  <si>
    <t>1.3 Elevar la escolaridad promedio a 9 años.</t>
  </si>
  <si>
    <t>VINCULACIÓN RESULTADO       Plan Estratégico de Gobierno (PEG)</t>
  </si>
  <si>
    <t>SECTOR  (PEG)</t>
  </si>
  <si>
    <t xml:space="preserve">1. BIENESTAR Y DESARROLLO SOCIAL </t>
  </si>
  <si>
    <t xml:space="preserve">SUBSECTOR / EJE </t>
  </si>
  <si>
    <t>Educación Inclusiva y de Calidad.</t>
  </si>
  <si>
    <t>2.   Garantizar el acceso y la inclusión de la educación a la población más rezagada, para contribuir a frenar la violencia y formar ciudadanía.</t>
  </si>
  <si>
    <t>RESULTADO</t>
  </si>
  <si>
    <t>2.2.  Ampliadas las tasas de cobertura en los diferentes niveles de educación.</t>
  </si>
  <si>
    <t>INDICADOR</t>
  </si>
  <si>
    <t>2.2.1   Tasa Neta de cobertura en Educación Prebásica.</t>
  </si>
  <si>
    <t>I. PEI</t>
  </si>
  <si>
    <t>II. ESTRUCTURA PROGRAMÁTICA</t>
  </si>
  <si>
    <t>III. PLAN OPERATIVO ANUAL Y PRESUPUESTO (POA-PRESUPUESTO)</t>
  </si>
  <si>
    <t xml:space="preserve">IV. Proyección Anual </t>
  </si>
  <si>
    <t>Cod.</t>
  </si>
  <si>
    <t>Productos Finales/ Intermedios/Actividades</t>
  </si>
  <si>
    <t>Código Unidad Medida</t>
  </si>
  <si>
    <t>Descripción Unidad Medida</t>
  </si>
  <si>
    <t>Cantidad</t>
  </si>
  <si>
    <t>Tipo (acumulable o no acumulable)</t>
  </si>
  <si>
    <t>Código Objeto de Gasto</t>
  </si>
  <si>
    <t>Descripción Objeto de Gasto</t>
  </si>
  <si>
    <t>Código Fuente de financiamiento</t>
  </si>
  <si>
    <t>Código Org. Financiador</t>
  </si>
  <si>
    <t>Descripción de la fuente de financiemiento</t>
  </si>
  <si>
    <t>Responsable de la actividad</t>
  </si>
  <si>
    <t>Corresponsable de la actividad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</si>
  <si>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</si>
  <si>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</si>
  <si>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</si>
  <si>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</si>
  <si>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</si>
  <si>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</si>
  <si>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</si>
  <si>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</si>
  <si>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</si>
  <si>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</si>
  <si>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</si>
  <si>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</si>
  <si>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</si>
  <si>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</si>
  <si>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</si>
  <si>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</si>
  <si>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 xml:space="preserve">Presupuesto Anual 2023 Aprobado Congreso </t>
  </si>
  <si>
    <t>Eje Estratégico</t>
  </si>
  <si>
    <t>Objetivo Estratégico</t>
  </si>
  <si>
    <t>Intervención</t>
  </si>
  <si>
    <t xml:space="preserve">Productos </t>
  </si>
  <si>
    <t xml:space="preserve">Indicador de Producto </t>
  </si>
  <si>
    <t>Meta Anual 2023</t>
  </si>
  <si>
    <t>Responsable directo de la intervención</t>
  </si>
  <si>
    <t>GA</t>
  </si>
  <si>
    <t>UE</t>
  </si>
  <si>
    <t>Programa</t>
  </si>
  <si>
    <t>Proyecto</t>
  </si>
  <si>
    <t>Actividad/Obra</t>
  </si>
  <si>
    <t>Cant.</t>
  </si>
  <si>
    <t>Costo</t>
  </si>
  <si>
    <t xml:space="preserve">cumplir con lo presupuestado en el Plan Operativo Anual </t>
  </si>
  <si>
    <t>031</t>
  </si>
  <si>
    <t>013</t>
  </si>
  <si>
    <t>1</t>
  </si>
  <si>
    <t>Normar, controlar, operar y evaluar los procesos de adquisición de bienes y servicios de la Secretaría de Estado en el Despacho de Educación con recursos internos y externos, atendiendo los requerimientos de diferentes Unidades Técnicas y Dependencias aplicando las normas y los reglamentos establecidos para este fin, con el único propósito de obtener los bienes y servicios en las mejores condiciones para el Estado</t>
  </si>
  <si>
    <t>Empleados</t>
  </si>
  <si>
    <t>No acumulable</t>
  </si>
  <si>
    <t>Servicios personales</t>
  </si>
  <si>
    <t>001</t>
  </si>
  <si>
    <t>Tesoro nacional</t>
  </si>
  <si>
    <t>DGA</t>
  </si>
  <si>
    <t>1.1.1</t>
  </si>
  <si>
    <t xml:space="preserve"> Elaborar el Plan Anual de Compras y Contrataciones (PACC) de acuerdo a lo solicitado por las distintas dependencias del nivel central y descentralizado de la Secretaría de Estado en el Despacho de Educación, en aplicación a las Disposiciones Generales de Presupuesto General de la República y la Oficina Nacional de Compras y Contrataciones del Estado (ONCAE).</t>
  </si>
  <si>
    <t>Documento</t>
  </si>
  <si>
    <t>acumulable</t>
  </si>
  <si>
    <t>Equipo PACC</t>
  </si>
  <si>
    <t>Unidades Ejecutoras</t>
  </si>
  <si>
    <t>1.1.2</t>
  </si>
  <si>
    <t xml:space="preserve">Realizar procesos de las diferentes modalidades de contratacion de la  Licitación pública/ privada.                                                                                                     Concurso privado/ público.                                                                                                  Consultorías individuales.                                                                                                              Compras Directas por emergencia.                                                                                </t>
  </si>
  <si>
    <t>INFORME</t>
  </si>
  <si>
    <t>Equipo Licitaciones y Consultorias DGA</t>
  </si>
  <si>
    <r>
      <rPr>
        <rFont val="Calibri"/>
        <color theme="1"/>
        <sz val="11.0"/>
      </rPr>
      <t xml:space="preserve">esta actividad se m odifixo a entrega de un informe ,peticion hecha por </t>
    </r>
    <r>
      <rPr>
        <rFont val="Calibri"/>
        <color rgb="FF1155CC"/>
        <sz val="11.0"/>
        <u/>
      </rPr>
      <t>correo.La</t>
    </r>
    <r>
      <rPr>
        <rFont val="Calibri"/>
        <color theme="1"/>
        <sz val="11.0"/>
      </rPr>
      <t xml:space="preserve"> cual estaba programda  pae el primer trimestre</t>
    </r>
  </si>
  <si>
    <t>1.1.3</t>
  </si>
  <si>
    <t xml:space="preserve">Realizar procesos de Compras Menores, Bienes y Servicios.                                                                               Contrato Obra Pública y Compras por Catálogo Electrónico. </t>
  </si>
  <si>
    <t>Equipo Compras menores</t>
  </si>
  <si>
    <t>unidades Ejecutoras</t>
  </si>
  <si>
    <t>1.1.4</t>
  </si>
  <si>
    <t>Realizar el Inventario de bienes inmuebles.                                                                                        de bienes muebles.  el  Registro de los Títulos de Propiedad.                                                                                       Gestión de bodega/almacén y distribución de bienes.                                                                 Pago de Tasa Vehicular en el Instituto de la Propiedad (IP).                                                Reclamo de Pago de Póliza de Seguros de Vehículos.                                                                  Proceso administrativo por el mal uso y manejo de los bienes.                                                  y  la Recepción de donaciones.</t>
  </si>
  <si>
    <t>INFORME DE EJECUCIÓN</t>
  </si>
  <si>
    <t>SDGB</t>
  </si>
  <si>
    <t>2</t>
  </si>
  <si>
    <t>Capacitar a traves de un diplomado al personal de la Direccion y apoyo a otras unidades ejecutoras sobre tema de compras y contrataciones</t>
  </si>
  <si>
    <t>persona Capacitada</t>
  </si>
  <si>
    <t>servicios no personales</t>
  </si>
  <si>
    <t>SDGP</t>
  </si>
  <si>
    <t>servicios de capcitacion</t>
  </si>
  <si>
    <t>3</t>
  </si>
  <si>
    <t>Contratar a personal especializado para la ejecucion de diferentes procesos de la direccion a traves consultorias en aerea de finanzas y administrativa, con el fin de prersentar mejoras en areas especificas, agilizando los procedimientos de la unidad.</t>
  </si>
  <si>
    <t xml:space="preserve">INFORME </t>
  </si>
  <si>
    <t>SOLICITARON VIA OFICIO 875-DGA-2023 DE FECHA 18 DE MAYO ELIMINAR ESTA ACTIVIDAD</t>
  </si>
  <si>
    <t>Consultorias administrativas</t>
  </si>
  <si>
    <t>4</t>
  </si>
  <si>
    <t>Desarrollar capacitaciones a las Direcciones Departamentales sobre PACC, compras menores y normativa de la ley de Contrataciones</t>
  </si>
  <si>
    <t>evento de Capacitacion</t>
  </si>
  <si>
    <t>viaticos nacionales, diesel</t>
  </si>
  <si>
    <t xml:space="preserve">viaticos nacionales, </t>
  </si>
  <si>
    <t>diesel</t>
  </si>
  <si>
    <t>5</t>
  </si>
  <si>
    <t>Atender diferentes reuniones de comisiopnes de evaluaciones, taller de m,etas y logros, y talleres motivacionalesd para todo el personal de la DGA</t>
  </si>
  <si>
    <t>Reunion</t>
  </si>
  <si>
    <t>2000 y 3000</t>
  </si>
  <si>
    <t>Productos alimenticios y bebidas</t>
  </si>
  <si>
    <t>Ceremonial y protocolo</t>
  </si>
  <si>
    <t>6</t>
  </si>
  <si>
    <t xml:space="preserve">Desarrollar diferentes actividades para el cumplimiento de las funciones delegadas y planificadas por  la DGA (atencion a diferentes  reuniones, trasladarse a traer cotizaciones, mantenimiento de equipo de oficina, etc)  en el Reglamento de la Secretaría de Estado en el Despacho de Educación </t>
  </si>
  <si>
    <t>Informe</t>
  </si>
  <si>
    <t>2000. 30000 y 40000</t>
  </si>
  <si>
    <t>Materiales y Suministros y Bienes capitalizable</t>
  </si>
  <si>
    <t xml:space="preserve">mantenimiento y reparacion de equipo y medios de transporte </t>
  </si>
  <si>
    <t>mantenimiento y reparacion de aquipo de oficna y muebles</t>
  </si>
  <si>
    <t>servicio de transporte</t>
  </si>
  <si>
    <t xml:space="preserve">servicio d eimprenta y publicacion </t>
  </si>
  <si>
    <t>primas y seguris</t>
  </si>
  <si>
    <t>pasajes naciona;es</t>
  </si>
  <si>
    <t>viaticos al exterior</t>
  </si>
  <si>
    <t>pasajes al exterior</t>
  </si>
  <si>
    <t>confecciones textiles</t>
  </si>
  <si>
    <t>32310</t>
  </si>
  <si>
    <t>Prendas de vestir</t>
  </si>
  <si>
    <t>33100</t>
  </si>
  <si>
    <t>Productos de papel y cartón</t>
  </si>
  <si>
    <t>33300</t>
  </si>
  <si>
    <t>Productos de artes gráficas</t>
  </si>
  <si>
    <t>llantas y camara de aire</t>
  </si>
  <si>
    <t>35100</t>
  </si>
  <si>
    <t>Productos Quimicos</t>
  </si>
  <si>
    <t>gasolina</t>
  </si>
  <si>
    <t>aceites y lubricantes</t>
  </si>
  <si>
    <t>elementos de ferreteria</t>
  </si>
  <si>
    <t>elementos de limpieza y aseo personal</t>
  </si>
  <si>
    <t>39200</t>
  </si>
  <si>
    <t>Utiles de Escritorio, Oficina y Enseñanza</t>
  </si>
  <si>
    <t>Utiles y m,ateriales electricos</t>
  </si>
  <si>
    <t>utensilios de cocina</t>
  </si>
  <si>
    <t>39530</t>
  </si>
  <si>
    <t>Material médico quirúrgico menor</t>
  </si>
  <si>
    <t>39600</t>
  </si>
  <si>
    <t>Repuestos y Accesorios</t>
  </si>
  <si>
    <t>equipo de transporte terrestre para personas</t>
  </si>
  <si>
    <t>Nombre del técnico que elaboró el POA presupuesto 2023:  Nusly Aleyda López Villalobo</t>
  </si>
  <si>
    <t>Nombre de la persona que aprueba : Luis Eduardo Flores Valladares</t>
  </si>
  <si>
    <t>Cargo de la persona que aprueba: Director General de Adquisiciones</t>
  </si>
  <si>
    <t>Fecha de aprobación: 22 de marzo de 2023</t>
  </si>
  <si>
    <t>Productos finales/Intermedios/actividades</t>
  </si>
  <si>
    <t>Columna1</t>
  </si>
  <si>
    <t>Costo Proyeccion Anual</t>
  </si>
  <si>
    <t xml:space="preserve">Objeto de Gasto </t>
  </si>
  <si>
    <t>1.1.</t>
  </si>
  <si>
    <t>1.2.</t>
  </si>
  <si>
    <t>Elaborar el Plan Anual de Compras y Contrataciones (PACC) de acuerdo a lo solicitado por las distintas dependencias del nivel central y descentralizado de la Secretaría de Estado en el Despacho de Educación, en aplicación a las Disposiciones Generales de Presupuesto General de la República y la Oficina Nacional de Compras y Contrataciones del Estado (ONCAE).</t>
  </si>
  <si>
    <t>1.3.</t>
  </si>
  <si>
    <t>1.4.</t>
  </si>
  <si>
    <t>1.5.</t>
  </si>
  <si>
    <t>Total Objeto de gasto 1000</t>
  </si>
  <si>
    <t>2.1.</t>
  </si>
  <si>
    <t xml:space="preserve">Servicios de capacitacion </t>
  </si>
  <si>
    <t>Contratar a traves de proceos de consultorias de personal especializado en aerea de finanzas y administrativa</t>
  </si>
  <si>
    <t>servicios de consultorias de gestion administrativa y financiera</t>
  </si>
  <si>
    <t>Viáticos Nacionales</t>
  </si>
  <si>
    <t>Viaticos al exterior</t>
  </si>
  <si>
    <t xml:space="preserve">pasajes al exterior </t>
  </si>
  <si>
    <t>Pasajes Nacionales</t>
  </si>
  <si>
    <t xml:space="preserve">Desarrollar diferentes actividades para el cumplimiento de las funciones delegadas a la DGA  en el Reglamento de la Secretaría de Estado en el Despacho de Educación </t>
  </si>
  <si>
    <t>primas y seguros</t>
  </si>
  <si>
    <t>servicio de imprenta, publicaciones y reproducciones</t>
  </si>
  <si>
    <t>ceremonial y protocolo</t>
  </si>
  <si>
    <t>Total Objeto de gasto 2000</t>
  </si>
  <si>
    <t>prendas de vestir</t>
  </si>
  <si>
    <t>utiles y materiales electricos</t>
  </si>
  <si>
    <t>Utensilios de cocina</t>
  </si>
  <si>
    <t>Total Objeto de Gasto 3000</t>
  </si>
  <si>
    <t>Equipo de transporte</t>
  </si>
  <si>
    <t>42110</t>
  </si>
  <si>
    <t>Total Objeto de Gasto 4000</t>
  </si>
  <si>
    <t xml:space="preserve">Total </t>
  </si>
  <si>
    <t>ACT.13</t>
  </si>
  <si>
    <t>Codigo Objeto</t>
  </si>
  <si>
    <t>Descripción de Objeto de Gasto</t>
  </si>
  <si>
    <t>Monto Aprobado congreso</t>
  </si>
  <si>
    <t>Monto ingresado en POA(actividades)</t>
  </si>
  <si>
    <t>Diferencia</t>
  </si>
  <si>
    <t>Planilla</t>
  </si>
  <si>
    <t>23200</t>
  </si>
  <si>
    <t>Mantenimiento y Reparación de Equipos y Medios de Transporte</t>
  </si>
  <si>
    <t>23360</t>
  </si>
  <si>
    <t>Mantenimiento y Reparación de Equipo de Oficina y Muebles</t>
  </si>
  <si>
    <t>24500</t>
  </si>
  <si>
    <t>Servicios de Capacitación</t>
  </si>
  <si>
    <t>24710</t>
  </si>
  <si>
    <t>Servicios De ConsultoríA De GestióN Administrativa Y Financiera</t>
  </si>
  <si>
    <t>25100</t>
  </si>
  <si>
    <t>Servicio de Transporte</t>
  </si>
  <si>
    <t>NO TIENEN ESTE OBJETO DE GASTO</t>
  </si>
  <si>
    <t>25300</t>
  </si>
  <si>
    <t>Servicio de Imprenta, Publicaciones y Reproducciones</t>
  </si>
  <si>
    <t>25400</t>
  </si>
  <si>
    <t>Primas y Gastos de Seguro</t>
  </si>
  <si>
    <t>26110</t>
  </si>
  <si>
    <t>26120</t>
  </si>
  <si>
    <t>Pasajes al Exterior</t>
  </si>
  <si>
    <t>26210</t>
  </si>
  <si>
    <t>26220</t>
  </si>
  <si>
    <t>Viáticos al Exterior</t>
  </si>
  <si>
    <t>29100</t>
  </si>
  <si>
    <t>Ceremonial y Protocolo</t>
  </si>
  <si>
    <t>31110</t>
  </si>
  <si>
    <t>Productos Alimenticios Y Bebidas</t>
  </si>
  <si>
    <t>SE PASA DEL PRESUPUESTO APROBADO</t>
  </si>
  <si>
    <t>32200</t>
  </si>
  <si>
    <t>Confecciones Textiles</t>
  </si>
  <si>
    <t>Prendas de Vestir</t>
  </si>
  <si>
    <t>Productos De Papel Y CartóN</t>
  </si>
  <si>
    <t>Productos de Artes Gráficas</t>
  </si>
  <si>
    <t>34400</t>
  </si>
  <si>
    <t>Llantas y Cámaras de Aire</t>
  </si>
  <si>
    <t>Productos Químicos</t>
  </si>
  <si>
    <t>35610</t>
  </si>
  <si>
    <t>Gasolina</t>
  </si>
  <si>
    <t>35620</t>
  </si>
  <si>
    <t>Diesel</t>
  </si>
  <si>
    <t>35650</t>
  </si>
  <si>
    <t>Aceites y Grasas Lubricantes</t>
  </si>
  <si>
    <t>36930</t>
  </si>
  <si>
    <t>Elementos de Ferretería</t>
  </si>
  <si>
    <t>39100</t>
  </si>
  <si>
    <t>Elementos de Limpieza y Aseo Personal</t>
  </si>
  <si>
    <t>39300</t>
  </si>
  <si>
    <t>Utiles y Materiales Eléctricos</t>
  </si>
  <si>
    <t>39400</t>
  </si>
  <si>
    <t>Utensilios de Cocina y Comedor</t>
  </si>
  <si>
    <t>Material Médico Quirúrgico Menor</t>
  </si>
  <si>
    <t>42310</t>
  </si>
  <si>
    <t>Equipo de Transporte Terrestre para Personas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</si>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</sst>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_-&quot;L&quot;* #,##0.00_-;\-&quot;L&quot;* #,##0.00_-;_-&quot;L&quot;* &quot;-&quot;??_-;_-@"/>
    <numFmt numFmtId="165" formatCode="_-&quot;L&quot;* #,##0.0_-;\-&quot;L&quot;* #,##0.0_-;_-&quot;L&quot;* &quot;-&quot;??_-;_-@"/>
    <numFmt numFmtId="166" formatCode="_(* #,##0.00_);_(* \(#,##0.00\);_(* &quot;-&quot;??_);_(@_)"/>
    <numFmt numFmtId="167" formatCode="_-[$L-480A]* #,##0.00_-;\-[$L-480A]* #,##0.00_-;_-[$L-480A]* &quot;-&quot;??_-;_-@"/>
    <numFmt numFmtId="168" formatCode="_-* #,##0.00_-;\-* #,##0.00_-;_-* &quot;-&quot;??_-;_-@"/>
  </numFmts>
  <fonts count="28">
    <font>
      <sz val="11.0"/>
      <color theme="1"/>
      <name val="Calibri"/>
      <scheme val="minor"/>
    </font>
    <font>
      <sz val="11.0"/>
      <color theme="1"/>
      <name val="Calibri"/>
    </font>
    <font>
      <sz val="10.0"/>
      <color rgb="FFFF0000"/>
      <name val="Arial"/>
    </font>
    <font>
      <b/>
      <sz val="14.0"/>
      <color theme="1"/>
      <name val="Arial"/>
    </font>
    <font>
      <b/>
      <sz val="26.0"/>
      <color theme="0"/>
      <name val="Arial"/>
    </font>
    <font/>
    <font>
      <b/>
      <sz val="16.0"/>
      <color theme="1"/>
      <name val="Arial"/>
    </font>
    <font>
      <b/>
      <sz val="12.0"/>
      <color rgb="FF000000"/>
      <name val="Calibri"/>
    </font>
    <font>
      <b/>
      <sz val="12.0"/>
      <color theme="1"/>
      <name val="Calibri"/>
    </font>
    <font>
      <b/>
      <sz val="11.0"/>
      <color theme="1"/>
      <name val="Calibri"/>
    </font>
    <font>
      <b/>
      <sz val="12.0"/>
      <color theme="1"/>
      <name val="Arial"/>
    </font>
    <font>
      <b/>
      <sz val="11.0"/>
      <color rgb="FF000000"/>
      <name val="Arial"/>
    </font>
    <font>
      <b/>
      <sz val="11.0"/>
      <color theme="1"/>
      <name val="Tahoma"/>
    </font>
    <font>
      <b/>
      <sz val="11.0"/>
      <color theme="1"/>
      <name val="Arial"/>
    </font>
    <font>
      <b/>
      <sz val="8.0"/>
      <color theme="1"/>
      <name val="Tahoma"/>
    </font>
    <font>
      <sz val="10.0"/>
      <color theme="1"/>
      <name val="Calibri"/>
    </font>
    <font>
      <sz val="14.0"/>
      <color theme="1"/>
      <name val="Calibri"/>
    </font>
    <font>
      <sz val="10.0"/>
      <color theme="1"/>
      <name val="Times New Roman"/>
    </font>
    <font>
      <u/>
      <sz val="11.0"/>
      <color theme="1"/>
      <name val="Calibri"/>
    </font>
    <font>
      <sz val="11.0"/>
      <color theme="1"/>
      <name val="Arial"/>
    </font>
    <font>
      <sz val="10.0"/>
      <color theme="1"/>
      <name val="Arial"/>
    </font>
    <font>
      <b/>
      <sz val="16.0"/>
      <color theme="1"/>
      <name val="Calibri"/>
    </font>
    <font>
      <sz val="16.0"/>
      <color theme="1"/>
      <name val="Calibri"/>
    </font>
    <font>
      <b/>
      <sz val="10.0"/>
      <color theme="1"/>
      <name val="Calibri"/>
    </font>
    <font>
      <b/>
      <sz val="10.0"/>
      <color theme="1"/>
      <name val="Arial"/>
    </font>
    <font>
      <b/>
      <sz val="9.0"/>
      <color rgb="FFFFFFFF"/>
      <name val="Arial"/>
    </font>
    <font>
      <sz val="9.0"/>
      <color rgb="FF333333"/>
      <name val="Arial"/>
    </font>
    <font>
      <color theme="1"/>
      <name val="Calibri"/>
      <scheme val="minor"/>
    </font>
  </fonts>
  <fills count="27">
    <fill>
      <patternFill patternType="none"/>
    </fill>
    <fill>
      <patternFill patternType="lightGray"/>
    </fill>
    <fill>
      <patternFill patternType="solid">
        <fgColor theme="8"/>
        <bgColor theme="8"/>
      </patternFill>
    </fill>
    <fill>
      <patternFill patternType="solid">
        <fgColor theme="0"/>
        <bgColor theme="0"/>
      </patternFill>
    </fill>
    <fill>
      <patternFill patternType="solid">
        <fgColor rgb="FFCCFFFF"/>
        <bgColor rgb="FFCCFFFF"/>
      </patternFill>
    </fill>
    <fill>
      <patternFill patternType="solid">
        <fgColor rgb="FFB8CCE4"/>
        <bgColor rgb="FFB8CCE4"/>
      </patternFill>
    </fill>
    <fill>
      <patternFill patternType="solid">
        <fgColor rgb="FFE36C09"/>
        <bgColor rgb="FFE36C09"/>
      </patternFill>
    </fill>
    <fill>
      <patternFill patternType="solid">
        <fgColor rgb="FF92CDDC"/>
        <bgColor rgb="FF92CDDC"/>
      </patternFill>
    </fill>
    <fill>
      <patternFill patternType="solid">
        <fgColor rgb="FF31859B"/>
        <bgColor rgb="FF31859B"/>
      </patternFill>
    </fill>
    <fill>
      <patternFill patternType="solid">
        <fgColor rgb="FFFBD4B4"/>
        <bgColor rgb="FFFBD4B4"/>
      </patternFill>
    </fill>
    <fill>
      <patternFill patternType="solid">
        <fgColor rgb="FF8DB3E2"/>
        <bgColor rgb="FF8DB3E2"/>
      </patternFill>
    </fill>
    <fill>
      <patternFill patternType="solid">
        <fgColor rgb="FFDAEEF3"/>
        <bgColor rgb="FFDAEEF3"/>
      </patternFill>
    </fill>
    <fill>
      <patternFill patternType="solid">
        <fgColor rgb="FFB6DDE8"/>
        <bgColor rgb="FFB6DDE8"/>
      </patternFill>
    </fill>
    <fill>
      <patternFill patternType="solid">
        <fgColor rgb="FFD8D8D8"/>
        <bgColor rgb="FFD8D8D8"/>
      </patternFill>
    </fill>
    <fill>
      <patternFill patternType="solid">
        <fgColor rgb="FFFDE9D9"/>
        <bgColor rgb="FFFDE9D9"/>
      </patternFill>
    </fill>
    <fill>
      <patternFill patternType="solid">
        <fgColor rgb="FF93C47D"/>
        <bgColor rgb="FF93C47D"/>
      </patternFill>
    </fill>
    <fill>
      <patternFill patternType="solid">
        <fgColor rgb="FFB7B7B7"/>
        <bgColor rgb="FFB7B7B7"/>
      </patternFill>
    </fill>
    <fill>
      <patternFill patternType="solid">
        <fgColor rgb="FFEAF1DD"/>
        <bgColor rgb="FFEAF1DD"/>
      </patternFill>
    </fill>
    <fill>
      <patternFill patternType="solid">
        <fgColor rgb="FFFF0000"/>
        <bgColor rgb="FFFF0000"/>
      </patternFill>
    </fill>
    <fill>
      <patternFill patternType="solid">
        <fgColor rgb="FFCCCCCC"/>
        <bgColor rgb="FFCCCCCC"/>
      </patternFill>
    </fill>
    <fill>
      <patternFill patternType="solid">
        <fgColor rgb="FFFFFF00"/>
        <bgColor rgb="FFFFFF00"/>
      </patternFill>
    </fill>
    <fill>
      <patternFill patternType="solid">
        <fgColor rgb="FF00FFFF"/>
        <bgColor rgb="FF00FFFF"/>
      </patternFill>
    </fill>
    <fill>
      <patternFill patternType="solid">
        <fgColor rgb="FFD6E3BC"/>
        <bgColor rgb="FFD6E3BC"/>
      </patternFill>
    </fill>
    <fill>
      <patternFill patternType="solid">
        <fgColor rgb="FF99CC00"/>
        <bgColor rgb="FF99CC00"/>
      </patternFill>
    </fill>
    <fill>
      <patternFill patternType="solid">
        <fgColor rgb="FFFABF8F"/>
        <bgColor rgb="FFFABF8F"/>
      </patternFill>
    </fill>
    <fill>
      <patternFill patternType="solid">
        <fgColor rgb="FF0066CC"/>
        <bgColor rgb="FF0066CC"/>
      </patternFill>
    </fill>
    <fill>
      <patternFill patternType="solid">
        <fgColor rgb="FFFFFFFF"/>
        <bgColor rgb="FFFFFFFF"/>
      </patternFill>
    </fill>
  </fills>
  <borders count="44">
    <border/>
    <border>
      <left/>
      <right/>
      <top/>
      <bottom/>
    </border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 style="thin">
        <color rgb="FF000000"/>
      </left>
      <right/>
      <top/>
      <bottom/>
    </border>
    <border>
      <left/>
      <top/>
      <bottom/>
    </border>
    <border>
      <right style="thin">
        <color rgb="FF000000"/>
      </right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thin">
        <color rgb="FF000000"/>
      </top>
    </border>
    <border>
      <right/>
      <top style="thin">
        <color rgb="FF000000"/>
      </top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bottom/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/>
    </border>
    <border>
      <left style="thin">
        <color rgb="FF000000"/>
      </left>
      <top/>
    </border>
    <border>
      <left style="thin">
        <color rgb="FF000000"/>
      </left>
      <right/>
    </border>
    <border>
      <left style="thin">
        <color rgb="FF000000"/>
      </left>
      <right style="thin">
        <color rgb="FF000000"/>
      </right>
    </border>
    <border>
      <left/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21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bottom" wrapText="0"/>
    </xf>
    <xf borderId="1" fillId="3" fontId="1" numFmtId="0" xfId="0" applyAlignment="1" applyBorder="1" applyFill="1" applyFont="1">
      <alignment shrinkToFit="0" vertical="bottom" wrapText="0"/>
    </xf>
    <xf borderId="1" fillId="2" fontId="2" numFmtId="0" xfId="0" applyAlignment="1" applyBorder="1" applyFont="1">
      <alignment horizontal="center" shrinkToFit="0" vertical="bottom" wrapText="0"/>
    </xf>
    <xf borderId="1" fillId="3" fontId="2" numFmtId="0" xfId="0" applyAlignment="1" applyBorder="1" applyFont="1">
      <alignment horizontal="center" shrinkToFit="0" vertical="bottom" wrapText="0"/>
    </xf>
    <xf borderId="1" fillId="2" fontId="3" numFmtId="0" xfId="0" applyAlignment="1" applyBorder="1" applyFont="1">
      <alignment horizontal="center" shrinkToFit="0" vertical="bottom" wrapText="0"/>
    </xf>
    <xf borderId="1" fillId="3" fontId="3" numFmtId="0" xfId="0" applyAlignment="1" applyBorder="1" applyFont="1">
      <alignment horizontal="center" shrinkToFit="0" vertical="bottom" wrapText="0"/>
    </xf>
    <xf borderId="2" fillId="2" fontId="4" numFmtId="0" xfId="0" applyAlignment="1" applyBorder="1" applyFont="1">
      <alignment horizontal="center" shrinkToFit="0" vertical="center" wrapText="0"/>
    </xf>
    <xf borderId="3" fillId="0" fontId="5" numFmtId="0" xfId="0" applyBorder="1" applyFont="1"/>
    <xf borderId="4" fillId="0" fontId="5" numFmtId="0" xfId="0" applyBorder="1" applyFont="1"/>
    <xf borderId="5" fillId="0" fontId="5" numFmtId="0" xfId="0" applyBorder="1" applyFont="1"/>
    <xf borderId="6" fillId="0" fontId="5" numFmtId="0" xfId="0" applyBorder="1" applyFont="1"/>
    <xf borderId="7" fillId="0" fontId="5" numFmtId="0" xfId="0" applyBorder="1" applyFont="1"/>
    <xf borderId="0" fillId="0" fontId="6" numFmtId="0" xfId="0" applyAlignment="1" applyFont="1">
      <alignment shrinkToFit="0" vertical="center" wrapText="0"/>
    </xf>
    <xf borderId="8" fillId="3" fontId="1" numFmtId="0" xfId="0" applyAlignment="1" applyBorder="1" applyFont="1">
      <alignment shrinkToFit="0" vertical="bottom" wrapText="0"/>
    </xf>
    <xf borderId="9" fillId="4" fontId="7" numFmtId="0" xfId="0" applyAlignment="1" applyBorder="1" applyFill="1" applyFont="1">
      <alignment horizontal="center" shrinkToFit="0" vertical="center" wrapText="1"/>
    </xf>
    <xf borderId="10" fillId="0" fontId="5" numFmtId="0" xfId="0" applyBorder="1" applyFont="1"/>
    <xf borderId="11" fillId="5" fontId="8" numFmtId="0" xfId="0" applyAlignment="1" applyBorder="1" applyFill="1" applyFont="1">
      <alignment shrinkToFit="0" vertical="center" wrapText="0"/>
    </xf>
    <xf borderId="12" fillId="0" fontId="5" numFmtId="0" xfId="0" applyBorder="1" applyFont="1"/>
    <xf borderId="13" fillId="0" fontId="5" numFmtId="0" xfId="0" applyBorder="1" applyFont="1"/>
    <xf borderId="1" fillId="3" fontId="9" numFmtId="0" xfId="0" applyAlignment="1" applyBorder="1" applyFont="1">
      <alignment shrinkToFit="0" vertical="center" wrapText="0"/>
    </xf>
    <xf borderId="11" fillId="4" fontId="8" numFmtId="0" xfId="0" applyAlignment="1" applyBorder="1" applyFont="1">
      <alignment horizontal="center" shrinkToFit="0" vertical="center" wrapText="0"/>
    </xf>
    <xf borderId="11" fillId="4" fontId="7" numFmtId="0" xfId="0" applyAlignment="1" applyBorder="1" applyFont="1">
      <alignment horizontal="center" shrinkToFit="0" vertical="center" wrapText="1"/>
    </xf>
    <xf borderId="11" fillId="5" fontId="8" numFmtId="0" xfId="0" applyAlignment="1" applyBorder="1" applyFont="1">
      <alignment shrinkToFit="0" vertical="center" wrapText="1"/>
    </xf>
    <xf borderId="1" fillId="3" fontId="8" numFmtId="0" xfId="0" applyAlignment="1" applyBorder="1" applyFont="1">
      <alignment shrinkToFit="0" vertical="center" wrapText="1"/>
    </xf>
    <xf borderId="1" fillId="3" fontId="8" numFmtId="0" xfId="0" applyAlignment="1" applyBorder="1" applyFont="1">
      <alignment horizontal="left" shrinkToFit="0" vertical="center" wrapText="1"/>
    </xf>
    <xf borderId="11" fillId="4" fontId="8" numFmtId="0" xfId="0" applyAlignment="1" applyBorder="1" applyFont="1">
      <alignment horizontal="center" shrinkToFit="0" vertical="center" wrapText="1"/>
    </xf>
    <xf borderId="11" fillId="5" fontId="8" numFmtId="0" xfId="0" applyAlignment="1" applyBorder="1" applyFont="1">
      <alignment horizontal="left" shrinkToFit="0" vertical="center" wrapText="0"/>
    </xf>
    <xf borderId="1" fillId="3" fontId="8" numFmtId="0" xfId="0" applyAlignment="1" applyBorder="1" applyFont="1">
      <alignment shrinkToFit="0" vertical="top" wrapText="0"/>
    </xf>
    <xf borderId="14" fillId="4" fontId="8" numFmtId="0" xfId="0" applyAlignment="1" applyBorder="1" applyFont="1">
      <alignment horizontal="center" shrinkToFit="0" vertical="center" wrapText="1"/>
    </xf>
    <xf borderId="15" fillId="0" fontId="5" numFmtId="0" xfId="0" applyBorder="1" applyFont="1"/>
    <xf borderId="16" fillId="5" fontId="8" numFmtId="0" xfId="0" applyAlignment="1" applyBorder="1" applyFont="1">
      <alignment shrinkToFit="0" vertical="center" wrapText="0"/>
    </xf>
    <xf borderId="1" fillId="3" fontId="8" numFmtId="0" xfId="0" applyAlignment="1" applyBorder="1" applyFont="1">
      <alignment horizontal="left" shrinkToFit="0" vertical="bottom" wrapText="0"/>
    </xf>
    <xf borderId="17" fillId="0" fontId="5" numFmtId="0" xfId="0" applyBorder="1" applyFont="1"/>
    <xf borderId="18" fillId="0" fontId="5" numFmtId="0" xfId="0" applyBorder="1" applyFont="1"/>
    <xf borderId="19" fillId="5" fontId="7" numFmtId="0" xfId="0" applyAlignment="1" applyBorder="1" applyFont="1">
      <alignment shrinkToFit="0" vertical="center" wrapText="1"/>
    </xf>
    <xf borderId="20" fillId="0" fontId="5" numFmtId="0" xfId="0" applyBorder="1" applyFont="1"/>
    <xf borderId="21" fillId="0" fontId="5" numFmtId="0" xfId="0" applyBorder="1" applyFont="1"/>
    <xf borderId="19" fillId="5" fontId="8" numFmtId="0" xfId="0" applyAlignment="1" applyBorder="1" applyFont="1">
      <alignment shrinkToFit="0" vertical="center" wrapText="0"/>
    </xf>
    <xf borderId="11" fillId="5" fontId="9" numFmtId="0" xfId="0" applyAlignment="1" applyBorder="1" applyFont="1">
      <alignment shrinkToFit="0" vertical="center" wrapText="1"/>
    </xf>
    <xf borderId="11" fillId="5" fontId="9" numFmtId="0" xfId="0" applyAlignment="1" applyBorder="1" applyFont="1">
      <alignment shrinkToFit="0" vertical="center" wrapText="0"/>
    </xf>
    <xf borderId="1" fillId="3" fontId="9" numFmtId="0" xfId="0" applyAlignment="1" applyBorder="1" applyFont="1">
      <alignment horizontal="center" shrinkToFit="0" vertical="center" wrapText="0"/>
    </xf>
    <xf borderId="14" fillId="6" fontId="10" numFmtId="0" xfId="0" applyAlignment="1" applyBorder="1" applyFill="1" applyFont="1">
      <alignment horizontal="center" shrinkToFit="0" vertical="center" wrapText="0"/>
    </xf>
    <xf borderId="22" fillId="0" fontId="5" numFmtId="0" xfId="0" applyBorder="1" applyFont="1"/>
    <xf borderId="14" fillId="7" fontId="11" numFmtId="0" xfId="0" applyAlignment="1" applyBorder="1" applyFill="1" applyFont="1">
      <alignment horizontal="center" shrinkToFit="0" vertical="center" wrapText="1"/>
    </xf>
    <xf borderId="23" fillId="0" fontId="5" numFmtId="0" xfId="0" applyBorder="1" applyFont="1"/>
    <xf borderId="24" fillId="8" fontId="9" numFmtId="0" xfId="0" applyAlignment="1" applyBorder="1" applyFill="1" applyFont="1">
      <alignment horizontal="center" shrinkToFit="0" vertical="bottom" wrapText="0"/>
    </xf>
    <xf borderId="25" fillId="0" fontId="5" numFmtId="0" xfId="0" applyBorder="1" applyFont="1"/>
    <xf borderId="26" fillId="0" fontId="5" numFmtId="0" xfId="0" applyBorder="1" applyFont="1"/>
    <xf borderId="14" fillId="9" fontId="12" numFmtId="0" xfId="0" applyAlignment="1" applyBorder="1" applyFill="1" applyFont="1">
      <alignment horizontal="center" readingOrder="1" shrinkToFit="0" vertical="center" wrapText="1"/>
    </xf>
    <xf borderId="27" fillId="0" fontId="5" numFmtId="0" xfId="0" applyBorder="1" applyFont="1"/>
    <xf borderId="28" fillId="0" fontId="5" numFmtId="0" xfId="0" applyBorder="1" applyFont="1"/>
    <xf borderId="29" fillId="10" fontId="12" numFmtId="0" xfId="0" applyAlignment="1" applyBorder="1" applyFill="1" applyFont="1">
      <alignment horizontal="center" readingOrder="1" shrinkToFit="0" vertical="center" wrapText="1"/>
    </xf>
    <xf borderId="30" fillId="10" fontId="12" numFmtId="0" xfId="0" applyAlignment="1" applyBorder="1" applyFont="1">
      <alignment horizontal="center" readingOrder="1" shrinkToFit="0" vertical="center" wrapText="1"/>
    </xf>
    <xf borderId="30" fillId="11" fontId="12" numFmtId="0" xfId="0" applyAlignment="1" applyBorder="1" applyFill="1" applyFont="1">
      <alignment horizontal="center" readingOrder="1" shrinkToFit="0" vertical="center" wrapText="1"/>
    </xf>
    <xf borderId="2" fillId="7" fontId="12" numFmtId="0" xfId="0" applyAlignment="1" applyBorder="1" applyFont="1">
      <alignment horizontal="center" readingOrder="1" shrinkToFit="0" vertical="center" wrapText="1"/>
    </xf>
    <xf borderId="31" fillId="0" fontId="5" numFmtId="0" xfId="0" applyBorder="1" applyFont="1"/>
    <xf borderId="32" fillId="7" fontId="12" numFmtId="0" xfId="0" applyAlignment="1" applyBorder="1" applyFont="1">
      <alignment horizontal="center" readingOrder="1" shrinkToFit="0" vertical="center" wrapText="1"/>
    </xf>
    <xf borderId="32" fillId="12" fontId="12" numFmtId="0" xfId="0" applyAlignment="1" applyBorder="1" applyFill="1" applyFont="1">
      <alignment horizontal="center" readingOrder="1" shrinkToFit="0" vertical="center" wrapText="1"/>
    </xf>
    <xf borderId="14" fillId="7" fontId="12" numFmtId="0" xfId="0" applyAlignment="1" applyBorder="1" applyFont="1">
      <alignment horizontal="center" readingOrder="1" shrinkToFit="0" vertical="center" wrapText="1"/>
    </xf>
    <xf borderId="30" fillId="13" fontId="13" numFmtId="0" xfId="0" applyAlignment="1" applyBorder="1" applyFill="1" applyFont="1">
      <alignment horizontal="center" shrinkToFit="0" vertical="center" wrapText="1"/>
    </xf>
    <xf borderId="30" fillId="14" fontId="14" numFmtId="0" xfId="0" applyAlignment="1" applyBorder="1" applyFill="1" applyFont="1">
      <alignment horizontal="center" shrinkToFit="0" vertical="center" wrapText="1"/>
    </xf>
    <xf borderId="33" fillId="0" fontId="5" numFmtId="0" xfId="0" applyBorder="1" applyFont="1"/>
    <xf borderId="34" fillId="0" fontId="5" numFmtId="0" xfId="0" applyBorder="1" applyFont="1"/>
    <xf borderId="35" fillId="0" fontId="5" numFmtId="0" xfId="0" applyBorder="1" applyFont="1"/>
    <xf borderId="11" fillId="9" fontId="9" numFmtId="0" xfId="0" applyAlignment="1" applyBorder="1" applyFont="1">
      <alignment horizontal="center" shrinkToFit="0" vertical="bottom" wrapText="0"/>
    </xf>
    <xf borderId="36" fillId="0" fontId="5" numFmtId="0" xfId="0" applyBorder="1" applyFont="1"/>
    <xf borderId="37" fillId="0" fontId="5" numFmtId="0" xfId="0" applyBorder="1" applyFont="1"/>
    <xf borderId="38" fillId="0" fontId="5" numFmtId="0" xfId="0" applyBorder="1" applyFont="1"/>
    <xf borderId="39" fillId="7" fontId="12" numFmtId="0" xfId="0" applyAlignment="1" applyBorder="1" applyFont="1">
      <alignment horizontal="center" readingOrder="1" shrinkToFit="0" vertical="center" wrapText="1"/>
    </xf>
    <xf borderId="39" fillId="12" fontId="12" numFmtId="0" xfId="0" applyAlignment="1" applyBorder="1" applyFont="1">
      <alignment horizontal="center" readingOrder="1" shrinkToFit="0" vertical="center" wrapText="1"/>
    </xf>
    <xf borderId="16" fillId="7" fontId="12" numFmtId="0" xfId="0" applyAlignment="1" applyBorder="1" applyFont="1">
      <alignment horizontal="center" readingOrder="1" shrinkToFit="0" vertical="center" wrapText="1"/>
    </xf>
    <xf borderId="16" fillId="12" fontId="12" numFmtId="0" xfId="0" applyAlignment="1" applyBorder="1" applyFont="1">
      <alignment horizontal="center" readingOrder="1" shrinkToFit="0" vertical="center" wrapText="1"/>
    </xf>
    <xf borderId="16" fillId="3" fontId="1" numFmtId="0" xfId="0" applyAlignment="1" applyBorder="1" applyFont="1">
      <alignment shrinkToFit="0" vertical="center" wrapText="1"/>
    </xf>
    <xf borderId="16" fillId="3" fontId="1" numFmtId="0" xfId="0" applyAlignment="1" applyBorder="1" applyFont="1">
      <alignment shrinkToFit="0" vertical="top" wrapText="1"/>
    </xf>
    <xf borderId="16" fillId="3" fontId="1" numFmtId="0" xfId="0" applyAlignment="1" applyBorder="1" applyFont="1">
      <alignment horizontal="left" shrinkToFit="0" vertical="top" wrapText="1"/>
    </xf>
    <xf borderId="16" fillId="15" fontId="9" numFmtId="49" xfId="0" applyAlignment="1" applyBorder="1" applyFill="1" applyFont="1" applyNumberFormat="1">
      <alignment horizontal="center" shrinkToFit="0" vertical="center" wrapText="1"/>
    </xf>
    <xf borderId="16" fillId="15" fontId="9" numFmtId="0" xfId="0" applyAlignment="1" applyBorder="1" applyFont="1">
      <alignment horizontal="center" shrinkToFit="0" vertical="center" wrapText="1"/>
    </xf>
    <xf borderId="16" fillId="15" fontId="9" numFmtId="0" xfId="0" applyAlignment="1" applyBorder="1" applyFont="1">
      <alignment shrinkToFit="0" vertical="center" wrapText="1"/>
    </xf>
    <xf borderId="16" fillId="16" fontId="9" numFmtId="0" xfId="0" applyAlignment="1" applyBorder="1" applyFill="1" applyFont="1">
      <alignment horizontal="center" shrinkToFit="0" vertical="center" wrapText="1"/>
    </xf>
    <xf borderId="16" fillId="15" fontId="9" numFmtId="2" xfId="0" applyAlignment="1" applyBorder="1" applyFont="1" applyNumberFormat="1">
      <alignment horizontal="center" shrinkToFit="0" vertical="center" wrapText="1"/>
    </xf>
    <xf borderId="16" fillId="16" fontId="9" numFmtId="2" xfId="0" applyAlignment="1" applyBorder="1" applyFont="1" applyNumberFormat="1">
      <alignment horizontal="center" shrinkToFit="0" vertical="center" wrapText="1"/>
    </xf>
    <xf borderId="16" fillId="16" fontId="9" numFmtId="164" xfId="0" applyAlignment="1" applyBorder="1" applyFont="1" applyNumberFormat="1">
      <alignment shrinkToFit="0" vertical="center" wrapText="1"/>
    </xf>
    <xf borderId="16" fillId="15" fontId="9" numFmtId="164" xfId="0" applyAlignment="1" applyBorder="1" applyFont="1" applyNumberFormat="1">
      <alignment shrinkToFit="0" vertical="center" wrapText="1"/>
    </xf>
    <xf borderId="16" fillId="17" fontId="9" numFmtId="0" xfId="0" applyAlignment="1" applyBorder="1" applyFill="1" applyFont="1">
      <alignment horizontal="center" shrinkToFit="0" vertical="center" wrapText="1"/>
    </xf>
    <xf borderId="16" fillId="17" fontId="9" numFmtId="164" xfId="0" applyAlignment="1" applyBorder="1" applyFont="1" applyNumberFormat="1">
      <alignment shrinkToFit="0" vertical="center" wrapText="1"/>
    </xf>
    <xf borderId="16" fillId="0" fontId="15" numFmtId="0" xfId="0" applyAlignment="1" applyBorder="1" applyFont="1">
      <alignment shrinkToFit="0" vertical="center" wrapText="1"/>
    </xf>
    <xf borderId="16" fillId="0" fontId="16" numFmtId="0" xfId="0" applyAlignment="1" applyBorder="1" applyFont="1">
      <alignment shrinkToFit="0" vertical="top" wrapText="1"/>
    </xf>
    <xf borderId="16" fillId="0" fontId="17" numFmtId="0" xfId="0" applyAlignment="1" applyBorder="1" applyFont="1">
      <alignment shrinkToFit="0" vertical="bottom" wrapText="1"/>
    </xf>
    <xf borderId="16" fillId="0" fontId="1" numFmtId="49" xfId="0" applyAlignment="1" applyBorder="1" applyFont="1" applyNumberFormat="1">
      <alignment horizontal="center" shrinkToFit="0" vertical="center" wrapText="1"/>
    </xf>
    <xf borderId="16" fillId="0" fontId="1" numFmtId="0" xfId="0" applyAlignment="1" applyBorder="1" applyFont="1">
      <alignment horizontal="center" shrinkToFit="0" vertical="center" wrapText="1"/>
    </xf>
    <xf borderId="16" fillId="3" fontId="1" numFmtId="49" xfId="0" applyAlignment="1" applyBorder="1" applyFont="1" applyNumberFormat="1">
      <alignment horizontal="center" shrinkToFit="0" vertical="center" wrapText="1"/>
    </xf>
    <xf borderId="16" fillId="3" fontId="1" numFmtId="0" xfId="0" applyAlignment="1" applyBorder="1" applyFont="1">
      <alignment horizontal="center" shrinkToFit="0" vertical="center" wrapText="1"/>
    </xf>
    <xf borderId="16" fillId="0" fontId="1" numFmtId="0" xfId="0" applyAlignment="1" applyBorder="1" applyFont="1">
      <alignment shrinkToFit="0" vertical="center" wrapText="1"/>
    </xf>
    <xf borderId="16" fillId="3" fontId="1" numFmtId="164" xfId="0" applyAlignment="1" applyBorder="1" applyFont="1" applyNumberFormat="1">
      <alignment shrinkToFit="0" vertical="center" wrapText="1"/>
    </xf>
    <xf borderId="16" fillId="13" fontId="1" numFmtId="0" xfId="0" applyAlignment="1" applyBorder="1" applyFont="1">
      <alignment horizontal="center" shrinkToFit="0" vertical="center" wrapText="1"/>
    </xf>
    <xf borderId="16" fillId="0" fontId="9" numFmtId="164" xfId="0" applyAlignment="1" applyBorder="1" applyFont="1" applyNumberFormat="1">
      <alignment horizontal="center" shrinkToFit="0" vertical="center" wrapText="1"/>
    </xf>
    <xf borderId="16" fillId="13" fontId="1" numFmtId="164" xfId="0" applyAlignment="1" applyBorder="1" applyFont="1" applyNumberFormat="1">
      <alignment shrinkToFit="0" vertical="center" wrapText="1"/>
    </xf>
    <xf borderId="16" fillId="18" fontId="15" numFmtId="0" xfId="0" applyAlignment="1" applyBorder="1" applyFill="1" applyFont="1">
      <alignment shrinkToFit="0" vertical="center" wrapText="1"/>
    </xf>
    <xf borderId="16" fillId="18" fontId="16" numFmtId="0" xfId="0" applyAlignment="1" applyBorder="1" applyFont="1">
      <alignment shrinkToFit="0" vertical="top" wrapText="1"/>
    </xf>
    <xf borderId="16" fillId="18" fontId="17" numFmtId="0" xfId="0" applyAlignment="1" applyBorder="1" applyFont="1">
      <alignment shrinkToFit="0" vertical="bottom" wrapText="1"/>
    </xf>
    <xf borderId="16" fillId="18" fontId="1" numFmtId="0" xfId="0" applyAlignment="1" applyBorder="1" applyFont="1">
      <alignment shrinkToFit="0" vertical="top" wrapText="1"/>
    </xf>
    <xf borderId="16" fillId="18" fontId="1" numFmtId="0" xfId="0" applyAlignment="1" applyBorder="1" applyFont="1">
      <alignment horizontal="left" shrinkToFit="0" vertical="top" wrapText="1"/>
    </xf>
    <xf borderId="16" fillId="18" fontId="1" numFmtId="49" xfId="0" applyAlignment="1" applyBorder="1" applyFont="1" applyNumberFormat="1">
      <alignment horizontal="center" shrinkToFit="0" vertical="center" wrapText="1"/>
    </xf>
    <xf borderId="16" fillId="18" fontId="1" numFmtId="0" xfId="0" applyAlignment="1" applyBorder="1" applyFont="1">
      <alignment horizontal="center" shrinkToFit="0" vertical="center" wrapText="1"/>
    </xf>
    <xf borderId="16" fillId="18" fontId="1" numFmtId="0" xfId="0" applyAlignment="1" applyBorder="1" applyFont="1">
      <alignment shrinkToFit="0" vertical="center" wrapText="1"/>
    </xf>
    <xf borderId="16" fillId="18" fontId="1" numFmtId="0" xfId="0" applyAlignment="1" applyBorder="1" applyFont="1">
      <alignment horizontal="center" readingOrder="0" shrinkToFit="0" vertical="center" wrapText="1"/>
    </xf>
    <xf borderId="16" fillId="18" fontId="1" numFmtId="164" xfId="0" applyAlignment="1" applyBorder="1" applyFont="1" applyNumberFormat="1">
      <alignment shrinkToFit="0" vertical="center" wrapText="1"/>
    </xf>
    <xf borderId="16" fillId="18" fontId="9" numFmtId="164" xfId="0" applyAlignment="1" applyBorder="1" applyFont="1" applyNumberFormat="1">
      <alignment horizontal="center" shrinkToFit="0" vertical="center" wrapText="1"/>
    </xf>
    <xf borderId="1" fillId="18" fontId="18" numFmtId="0" xfId="0" applyAlignment="1" applyBorder="1" applyFont="1">
      <alignment readingOrder="0" shrinkToFit="0" vertical="bottom" wrapText="1"/>
    </xf>
    <xf borderId="1" fillId="18" fontId="1" numFmtId="0" xfId="0" applyAlignment="1" applyBorder="1" applyFont="1">
      <alignment shrinkToFit="0" vertical="bottom" wrapText="0"/>
    </xf>
    <xf borderId="16" fillId="0" fontId="1" numFmtId="0" xfId="0" applyAlignment="1" applyBorder="1" applyFont="1">
      <alignment shrinkToFit="0" vertical="bottom" wrapText="0"/>
    </xf>
    <xf borderId="16" fillId="3" fontId="1" numFmtId="0" xfId="0" applyAlignment="1" applyBorder="1" applyFont="1">
      <alignment shrinkToFit="0" vertical="center" wrapText="0"/>
    </xf>
    <xf borderId="16" fillId="13" fontId="9" numFmtId="0" xfId="0" applyAlignment="1" applyBorder="1" applyFont="1">
      <alignment horizontal="center" shrinkToFit="0" vertical="center" wrapText="1"/>
    </xf>
    <xf borderId="16" fillId="13" fontId="9" numFmtId="164" xfId="0" applyAlignment="1" applyBorder="1" applyFont="1" applyNumberFormat="1">
      <alignment shrinkToFit="0" vertical="center" wrapText="1"/>
    </xf>
    <xf borderId="16" fillId="3" fontId="1" numFmtId="0" xfId="0" applyAlignment="1" applyBorder="1" applyFont="1">
      <alignment shrinkToFit="0" vertical="bottom" wrapText="0"/>
    </xf>
    <xf borderId="16" fillId="17" fontId="1" numFmtId="0" xfId="0" applyAlignment="1" applyBorder="1" applyFont="1">
      <alignment shrinkToFit="0" vertical="bottom" wrapText="0"/>
    </xf>
    <xf borderId="16" fillId="17" fontId="1" numFmtId="0" xfId="0" applyAlignment="1" applyBorder="1" applyFont="1">
      <alignment shrinkToFit="0" vertical="center" wrapText="0"/>
    </xf>
    <xf borderId="16" fillId="17" fontId="1" numFmtId="0" xfId="0" applyAlignment="1" applyBorder="1" applyFont="1">
      <alignment shrinkToFit="0" vertical="center" wrapText="1"/>
    </xf>
    <xf borderId="16" fillId="15" fontId="1" numFmtId="0" xfId="0" applyAlignment="1" applyBorder="1" applyFont="1">
      <alignment shrinkToFit="0" vertical="center" wrapText="1"/>
    </xf>
    <xf borderId="16" fillId="15" fontId="1" numFmtId="49" xfId="0" applyAlignment="1" applyBorder="1" applyFont="1" applyNumberFormat="1">
      <alignment horizontal="center" shrinkToFit="0" vertical="center" wrapText="1"/>
    </xf>
    <xf borderId="16" fillId="15" fontId="1" numFmtId="0" xfId="0" applyAlignment="1" applyBorder="1" applyFont="1">
      <alignment horizontal="center" shrinkToFit="0" vertical="center" wrapText="1"/>
    </xf>
    <xf borderId="16" fillId="17" fontId="19" numFmtId="0" xfId="0" applyAlignment="1" applyBorder="1" applyFont="1">
      <alignment horizontal="center" shrinkToFit="0" vertical="center" wrapText="1"/>
    </xf>
    <xf borderId="16" fillId="17" fontId="19" numFmtId="164" xfId="0" applyAlignment="1" applyBorder="1" applyFont="1" applyNumberFormat="1">
      <alignment horizontal="center" shrinkToFit="0" vertical="center" wrapText="1"/>
    </xf>
    <xf borderId="16" fillId="17" fontId="1" numFmtId="0" xfId="0" applyAlignment="1" applyBorder="1" applyFont="1">
      <alignment horizontal="center" shrinkToFit="0" vertical="center" wrapText="1"/>
    </xf>
    <xf borderId="16" fillId="17" fontId="1" numFmtId="164" xfId="0" applyAlignment="1" applyBorder="1" applyFont="1" applyNumberFormat="1">
      <alignment shrinkToFit="0" vertical="center" wrapText="1"/>
    </xf>
    <xf borderId="16" fillId="17" fontId="9" numFmtId="165" xfId="0" applyAlignment="1" applyBorder="1" applyFont="1" applyNumberFormat="1">
      <alignment shrinkToFit="0" vertical="center" wrapText="1"/>
    </xf>
    <xf borderId="16" fillId="17" fontId="1" numFmtId="0" xfId="0" applyAlignment="1" applyBorder="1" applyFont="1">
      <alignment horizontal="center" shrinkToFit="0" vertical="bottom" wrapText="0"/>
    </xf>
    <xf borderId="1" fillId="17" fontId="1" numFmtId="0" xfId="0" applyAlignment="1" applyBorder="1" applyFont="1">
      <alignment shrinkToFit="0" vertical="bottom" wrapText="0"/>
    </xf>
    <xf borderId="16" fillId="0" fontId="9" numFmtId="4" xfId="0" applyAlignment="1" applyBorder="1" applyFont="1" applyNumberFormat="1">
      <alignment horizontal="center" shrinkToFit="0" vertical="center" wrapText="1"/>
    </xf>
    <xf borderId="16" fillId="18" fontId="1" numFmtId="0" xfId="0" applyAlignment="1" applyBorder="1" applyFont="1">
      <alignment shrinkToFit="0" vertical="bottom" wrapText="0"/>
    </xf>
    <xf borderId="16" fillId="18" fontId="1" numFmtId="0" xfId="0" applyAlignment="1" applyBorder="1" applyFont="1">
      <alignment shrinkToFit="0" vertical="center" wrapText="0"/>
    </xf>
    <xf borderId="16" fillId="18" fontId="9" numFmtId="0" xfId="0" applyAlignment="1" applyBorder="1" applyFont="1">
      <alignment shrinkToFit="0" vertical="center" wrapText="1"/>
    </xf>
    <xf borderId="16" fillId="18" fontId="19" numFmtId="0" xfId="0" applyAlignment="1" applyBorder="1" applyFont="1">
      <alignment horizontal="center" shrinkToFit="0" vertical="center" wrapText="1"/>
    </xf>
    <xf borderId="16" fillId="18" fontId="19" numFmtId="164" xfId="0" applyAlignment="1" applyBorder="1" applyFont="1" applyNumberFormat="1">
      <alignment horizontal="center" shrinkToFit="0" vertical="center" wrapText="1"/>
    </xf>
    <xf borderId="16" fillId="18" fontId="9" numFmtId="0" xfId="0" applyAlignment="1" applyBorder="1" applyFont="1">
      <alignment horizontal="center" shrinkToFit="0" vertical="center" wrapText="1"/>
    </xf>
    <xf borderId="16" fillId="18" fontId="9" numFmtId="166" xfId="0" applyAlignment="1" applyBorder="1" applyFont="1" applyNumberFormat="1">
      <alignment horizontal="center" shrinkToFit="0" vertical="center" wrapText="1"/>
    </xf>
    <xf borderId="16" fillId="18" fontId="9" numFmtId="165" xfId="0" applyAlignment="1" applyBorder="1" applyFont="1" applyNumberFormat="1">
      <alignment shrinkToFit="0" vertical="center" wrapText="1"/>
    </xf>
    <xf borderId="1" fillId="18" fontId="1" numFmtId="0" xfId="0" applyAlignment="1" applyBorder="1" applyFont="1">
      <alignment readingOrder="0" shrinkToFit="0" vertical="center" wrapText="1"/>
    </xf>
    <xf borderId="16" fillId="0" fontId="1" numFmtId="0" xfId="0" applyAlignment="1" applyBorder="1" applyFont="1">
      <alignment shrinkToFit="0" vertical="center" wrapText="0"/>
    </xf>
    <xf borderId="16" fillId="0" fontId="1" numFmtId="164" xfId="0" applyAlignment="1" applyBorder="1" applyFont="1" applyNumberFormat="1">
      <alignment shrinkToFit="0" vertical="center" wrapText="1"/>
    </xf>
    <xf borderId="16" fillId="17" fontId="1" numFmtId="0" xfId="0" applyAlignment="1" applyBorder="1" applyFont="1">
      <alignment shrinkToFit="0" vertical="top" wrapText="1"/>
    </xf>
    <xf borderId="16" fillId="17" fontId="9" numFmtId="164" xfId="0" applyAlignment="1" applyBorder="1" applyFont="1" applyNumberFormat="1">
      <alignment horizontal="center" shrinkToFit="0" vertical="center" wrapText="1"/>
    </xf>
    <xf borderId="16" fillId="17" fontId="9" numFmtId="166" xfId="0" applyAlignment="1" applyBorder="1" applyFont="1" applyNumberFormat="1">
      <alignment horizontal="center" shrinkToFit="0" vertical="center" wrapText="1"/>
    </xf>
    <xf borderId="16" fillId="0" fontId="1" numFmtId="0" xfId="0" applyAlignment="1" applyBorder="1" applyFont="1">
      <alignment shrinkToFit="0" vertical="top" wrapText="1"/>
    </xf>
    <xf borderId="16" fillId="0" fontId="19" numFmtId="0" xfId="0" applyAlignment="1" applyBorder="1" applyFont="1">
      <alignment horizontal="center" shrinkToFit="0" vertical="center" wrapText="1"/>
    </xf>
    <xf borderId="16" fillId="3" fontId="19" numFmtId="164" xfId="0" applyAlignment="1" applyBorder="1" applyFont="1" applyNumberFormat="1">
      <alignment horizontal="center" shrinkToFit="0" vertical="center" wrapText="1"/>
    </xf>
    <xf borderId="16" fillId="0" fontId="9" numFmtId="0" xfId="0" applyAlignment="1" applyBorder="1" applyFont="1">
      <alignment horizontal="center" shrinkToFit="0" vertical="center" wrapText="1"/>
    </xf>
    <xf borderId="16" fillId="0" fontId="9" numFmtId="166" xfId="0" applyAlignment="1" applyBorder="1" applyFont="1" applyNumberFormat="1">
      <alignment horizontal="center" shrinkToFit="0" vertical="center" wrapText="1"/>
    </xf>
    <xf borderId="16" fillId="0" fontId="19" numFmtId="164" xfId="0" applyAlignment="1" applyBorder="1" applyFont="1" applyNumberFormat="1">
      <alignment horizontal="center" shrinkToFit="0" vertical="center" wrapText="1"/>
    </xf>
    <xf borderId="16" fillId="0" fontId="9" numFmtId="164" xfId="0" applyAlignment="1" applyBorder="1" applyFont="1" applyNumberFormat="1">
      <alignment shrinkToFit="0" vertical="center" wrapText="1"/>
    </xf>
    <xf borderId="16" fillId="17" fontId="13" numFmtId="0" xfId="0" applyAlignment="1" applyBorder="1" applyFont="1">
      <alignment horizontal="center" shrinkToFit="0" vertical="center" wrapText="1"/>
    </xf>
    <xf borderId="16" fillId="17" fontId="13" numFmtId="164" xfId="0" applyAlignment="1" applyBorder="1" applyFont="1" applyNumberFormat="1">
      <alignment horizontal="center" shrinkToFit="0" vertical="center" wrapText="1"/>
    </xf>
    <xf borderId="0" fillId="0" fontId="1" numFmtId="0" xfId="0" applyFont="1"/>
    <xf borderId="16" fillId="0" fontId="13" numFmtId="0" xfId="0" applyAlignment="1" applyBorder="1" applyFont="1">
      <alignment horizontal="center" shrinkToFit="0" vertical="center" wrapText="1"/>
    </xf>
    <xf borderId="16" fillId="0" fontId="13" numFmtId="164" xfId="0" applyAlignment="1" applyBorder="1" applyFont="1" applyNumberFormat="1">
      <alignment horizontal="center" shrinkToFit="0" vertical="center" wrapText="1"/>
    </xf>
    <xf borderId="30" fillId="0" fontId="19" numFmtId="0" xfId="0" applyAlignment="1" applyBorder="1" applyFont="1">
      <alignment horizontal="center" shrinkToFit="0" vertical="center" wrapText="1"/>
    </xf>
    <xf borderId="16" fillId="15" fontId="1" numFmtId="0" xfId="0" applyAlignment="1" applyBorder="1" applyFont="1">
      <alignment horizontal="center" readingOrder="0" shrinkToFit="0" vertical="center" wrapText="1"/>
    </xf>
    <xf borderId="39" fillId="15" fontId="19" numFmtId="0" xfId="0" applyAlignment="1" applyBorder="1" applyFont="1">
      <alignment horizontal="center" shrinkToFit="0" vertical="center" wrapText="1"/>
    </xf>
    <xf borderId="16" fillId="17" fontId="19" numFmtId="0" xfId="0" applyAlignment="1" applyBorder="1" applyFont="1">
      <alignment horizontal="center" readingOrder="0" shrinkToFit="0" vertical="center" wrapText="1"/>
    </xf>
    <xf borderId="16" fillId="17" fontId="19" numFmtId="164" xfId="0" applyAlignment="1" applyBorder="1" applyFont="1" applyNumberFormat="1">
      <alignment horizontal="center" readingOrder="0" shrinkToFit="0" vertical="center" wrapText="1"/>
    </xf>
    <xf borderId="16" fillId="19" fontId="9" numFmtId="0" xfId="0" applyAlignment="1" applyBorder="1" applyFill="1" applyFont="1">
      <alignment horizontal="center" readingOrder="0" shrinkToFit="0" vertical="center" wrapText="1"/>
    </xf>
    <xf borderId="16" fillId="19" fontId="9" numFmtId="164" xfId="0" applyAlignment="1" applyBorder="1" applyFont="1" applyNumberFormat="1">
      <alignment horizontal="center" shrinkToFit="0" vertical="center" wrapText="1"/>
    </xf>
    <xf borderId="16" fillId="19" fontId="9" numFmtId="164" xfId="0" applyAlignment="1" applyBorder="1" applyFont="1" applyNumberFormat="1">
      <alignment readingOrder="0" shrinkToFit="0" vertical="center" wrapText="1"/>
    </xf>
    <xf borderId="16" fillId="17" fontId="1" numFmtId="0" xfId="0" applyAlignment="1" applyBorder="1" applyFont="1">
      <alignment horizontal="center" readingOrder="0" shrinkToFit="0" vertical="center" wrapText="1"/>
    </xf>
    <xf borderId="16" fillId="17" fontId="1" numFmtId="164" xfId="0" applyAlignment="1" applyBorder="1" applyFont="1" applyNumberFormat="1">
      <alignment readingOrder="0" shrinkToFit="0" vertical="center" wrapText="1"/>
    </xf>
    <xf borderId="16" fillId="16" fontId="9" numFmtId="0" xfId="0" applyAlignment="1" applyBorder="1" applyFont="1">
      <alignment horizontal="center" readingOrder="0" shrinkToFit="0" vertical="center" wrapText="1"/>
    </xf>
    <xf borderId="16" fillId="16" fontId="9" numFmtId="164" xfId="0" applyAlignment="1" applyBorder="1" applyFont="1" applyNumberFormat="1">
      <alignment horizontal="center" shrinkToFit="0" vertical="center" wrapText="1"/>
    </xf>
    <xf borderId="16" fillId="17" fontId="9" numFmtId="0" xfId="0" applyAlignment="1" applyBorder="1" applyFont="1">
      <alignment horizontal="center" readingOrder="0" shrinkToFit="0" vertical="center" wrapText="1"/>
    </xf>
    <xf borderId="16" fillId="0" fontId="1" numFmtId="0" xfId="0" applyAlignment="1" applyBorder="1" applyFont="1">
      <alignment horizontal="center" readingOrder="0" shrinkToFit="0" vertical="center" wrapText="1"/>
    </xf>
    <xf borderId="16" fillId="0" fontId="9" numFmtId="0" xfId="0" applyAlignment="1" applyBorder="1" applyFont="1">
      <alignment horizontal="center" readingOrder="0" shrinkToFit="0" vertical="center" wrapText="1"/>
    </xf>
    <xf borderId="30" fillId="18" fontId="19" numFmtId="0" xfId="0" applyAlignment="1" applyBorder="1" applyFont="1">
      <alignment horizontal="center" shrinkToFit="0" vertical="center" wrapText="1"/>
    </xf>
    <xf borderId="16" fillId="3" fontId="19" numFmtId="0" xfId="0" applyAlignment="1" applyBorder="1" applyFont="1">
      <alignment horizontal="center" shrinkToFit="0" vertical="center" wrapText="1"/>
    </xf>
    <xf borderId="16" fillId="3" fontId="13" numFmtId="164" xfId="0" applyAlignment="1" applyBorder="1" applyFont="1" applyNumberFormat="1">
      <alignment horizontal="center" shrinkToFit="0" vertical="center" wrapText="1"/>
    </xf>
    <xf borderId="40" fillId="0" fontId="15" numFmtId="0" xfId="0" applyAlignment="1" applyBorder="1" applyFont="1">
      <alignment horizontal="center" shrinkToFit="0" vertical="center" wrapText="0"/>
    </xf>
    <xf borderId="16" fillId="0" fontId="20" numFmtId="0" xfId="0" applyAlignment="1" applyBorder="1" applyFont="1">
      <alignment shrinkToFit="0" vertical="top" wrapText="1"/>
    </xf>
    <xf borderId="16" fillId="3" fontId="20" numFmtId="0" xfId="0" applyAlignment="1" applyBorder="1" applyFont="1">
      <alignment shrinkToFit="0" vertical="top" wrapText="1"/>
    </xf>
    <xf borderId="16" fillId="20" fontId="19" numFmtId="0" xfId="0" applyAlignment="1" applyBorder="1" applyFill="1" applyFont="1">
      <alignment horizontal="center" shrinkToFit="0" vertical="center" wrapText="1"/>
    </xf>
    <xf borderId="1" fillId="21" fontId="1" numFmtId="0" xfId="0" applyAlignment="1" applyBorder="1" applyFill="1" applyFont="1">
      <alignment readingOrder="0" shrinkToFit="0" vertical="bottom" wrapText="0"/>
    </xf>
    <xf borderId="1" fillId="3" fontId="1" numFmtId="164" xfId="0" applyAlignment="1" applyBorder="1" applyFont="1" applyNumberFormat="1">
      <alignment shrinkToFit="0" vertical="bottom" wrapText="0"/>
    </xf>
    <xf borderId="0" fillId="0" fontId="21" numFmtId="0" xfId="0" applyAlignment="1" applyFont="1">
      <alignment shrinkToFit="0" vertical="bottom" wrapText="0"/>
    </xf>
    <xf borderId="0" fillId="0" fontId="22" numFmtId="0" xfId="0" applyAlignment="1" applyFont="1">
      <alignment shrinkToFit="0" vertical="bottom" wrapText="0"/>
    </xf>
    <xf borderId="16" fillId="22" fontId="1" numFmtId="0" xfId="0" applyAlignment="1" applyBorder="1" applyFill="1" applyFont="1">
      <alignment shrinkToFit="0" vertical="bottom" wrapText="0"/>
    </xf>
    <xf borderId="41" fillId="22" fontId="21" numFmtId="0" xfId="0" applyAlignment="1" applyBorder="1" applyFont="1">
      <alignment horizontal="center" shrinkToFit="0" vertical="bottom" wrapText="1"/>
    </xf>
    <xf borderId="42" fillId="22" fontId="1" numFmtId="0" xfId="0" applyAlignment="1" applyBorder="1" applyFont="1">
      <alignment shrinkToFit="0" vertical="bottom" wrapText="1"/>
    </xf>
    <xf borderId="41" fillId="22" fontId="9" numFmtId="0" xfId="0" applyAlignment="1" applyBorder="1" applyFont="1">
      <alignment shrinkToFit="0" vertical="bottom" wrapText="1"/>
    </xf>
    <xf borderId="16" fillId="22" fontId="1" numFmtId="0" xfId="0" applyAlignment="1" applyBorder="1" applyFont="1">
      <alignment horizontal="center" shrinkToFit="0" vertical="center" wrapText="0"/>
    </xf>
    <xf borderId="41" fillId="22" fontId="23" numFmtId="0" xfId="0" applyAlignment="1" applyBorder="1" applyFont="1">
      <alignment horizontal="center" shrinkToFit="0" vertical="bottom" wrapText="1"/>
    </xf>
    <xf borderId="16" fillId="22" fontId="24" numFmtId="0" xfId="0" applyAlignment="1" applyBorder="1" applyFont="1">
      <alignment horizontal="center" shrinkToFit="0" vertical="center" wrapText="1"/>
    </xf>
    <xf borderId="1" fillId="22" fontId="15" numFmtId="167" xfId="0" applyAlignment="1" applyBorder="1" applyFont="1" applyNumberFormat="1">
      <alignment shrinkToFit="0" vertical="bottom" wrapText="1"/>
    </xf>
    <xf borderId="43" fillId="3" fontId="20" numFmtId="0" xfId="0" applyAlignment="1" applyBorder="1" applyFont="1">
      <alignment shrinkToFit="0" vertical="top" wrapText="1"/>
    </xf>
    <xf borderId="0" fillId="0" fontId="23" numFmtId="0" xfId="0" applyAlignment="1" applyFont="1">
      <alignment horizontal="center" shrinkToFit="0" vertical="center" wrapText="0"/>
    </xf>
    <xf borderId="0" fillId="0" fontId="15" numFmtId="167" xfId="0" applyAlignment="1" applyFont="1" applyNumberFormat="1">
      <alignment horizontal="center" shrinkToFit="0" vertical="center" wrapText="0"/>
    </xf>
    <xf borderId="16" fillId="23" fontId="24" numFmtId="0" xfId="0" applyAlignment="1" applyBorder="1" applyFill="1" applyFont="1">
      <alignment shrinkToFit="0" vertical="top" wrapText="1"/>
    </xf>
    <xf borderId="1" fillId="23" fontId="15" numFmtId="0" xfId="0" applyAlignment="1" applyBorder="1" applyFont="1">
      <alignment shrinkToFit="0" vertical="bottom" wrapText="0"/>
    </xf>
    <xf borderId="1" fillId="23" fontId="23" numFmtId="167" xfId="0" applyAlignment="1" applyBorder="1" applyFont="1" applyNumberFormat="1">
      <alignment horizontal="center" shrinkToFit="0" vertical="center" wrapText="0"/>
    </xf>
    <xf borderId="1" fillId="22" fontId="23" numFmtId="0" xfId="0" applyAlignment="1" applyBorder="1" applyFont="1">
      <alignment horizontal="center" shrinkToFit="0" vertical="center" wrapText="0"/>
    </xf>
    <xf borderId="1" fillId="22" fontId="23" numFmtId="167" xfId="0" applyAlignment="1" applyBorder="1" applyFont="1" applyNumberFormat="1">
      <alignment shrinkToFit="0" vertical="bottom" wrapText="0"/>
    </xf>
    <xf borderId="39" fillId="17" fontId="20" numFmtId="0" xfId="0" applyAlignment="1" applyBorder="1" applyFont="1">
      <alignment shrinkToFit="0" vertical="center" wrapText="1"/>
    </xf>
    <xf borderId="16" fillId="3" fontId="20" numFmtId="0" xfId="0" applyAlignment="1" applyBorder="1" applyFont="1">
      <alignment horizontal="left" shrinkToFit="0" vertical="center" wrapText="1"/>
    </xf>
    <xf borderId="19" fillId="3" fontId="20" numFmtId="0" xfId="0" applyAlignment="1" applyBorder="1" applyFont="1">
      <alignment shrinkToFit="0" vertical="top" wrapText="1"/>
    </xf>
    <xf borderId="1" fillId="23" fontId="23" numFmtId="0" xfId="0" applyAlignment="1" applyBorder="1" applyFont="1">
      <alignment horizontal="center" shrinkToFit="0" vertical="center" wrapText="0"/>
    </xf>
    <xf borderId="16" fillId="0" fontId="20" numFmtId="0" xfId="0" applyAlignment="1" applyBorder="1" applyFont="1">
      <alignment horizontal="left" shrinkToFit="0" vertical="center" wrapText="1"/>
    </xf>
    <xf borderId="1" fillId="22" fontId="23" numFmtId="0" xfId="0" applyAlignment="1" applyBorder="1" applyFont="1">
      <alignment shrinkToFit="0" vertical="bottom" wrapText="0"/>
    </xf>
    <xf borderId="0" fillId="0" fontId="23" numFmtId="167" xfId="0" applyAlignment="1" applyFont="1" applyNumberFormat="1">
      <alignment horizontal="center" shrinkToFit="0" vertical="center" wrapText="0"/>
    </xf>
    <xf borderId="1" fillId="24" fontId="1" numFmtId="0" xfId="0" applyAlignment="1" applyBorder="1" applyFill="1" applyFont="1">
      <alignment horizontal="center" shrinkToFit="0" vertical="bottom" wrapText="0"/>
    </xf>
    <xf borderId="16" fillId="25" fontId="25" numFmtId="49" xfId="0" applyAlignment="1" applyBorder="1" applyFill="1" applyFont="1" applyNumberFormat="1">
      <alignment horizontal="center" shrinkToFit="0" vertical="center" wrapText="1"/>
    </xf>
    <xf borderId="16" fillId="20" fontId="1" numFmtId="0" xfId="0" applyAlignment="1" applyBorder="1" applyFont="1">
      <alignment horizontal="center" shrinkToFit="0" vertical="bottom" wrapText="0"/>
    </xf>
    <xf borderId="16" fillId="26" fontId="26" numFmtId="4" xfId="0" applyAlignment="1" applyBorder="1" applyFill="1" applyFont="1" applyNumberFormat="1">
      <alignment horizontal="right" shrinkToFit="0" vertical="bottom" wrapText="0"/>
    </xf>
    <xf borderId="16" fillId="0" fontId="1" numFmtId="0" xfId="0" applyAlignment="1" applyBorder="1" applyFont="1">
      <alignment shrinkToFit="0" vertical="bottom" wrapText="1"/>
    </xf>
    <xf borderId="16" fillId="0" fontId="26" numFmtId="168" xfId="0" applyAlignment="1" applyBorder="1" applyFont="1" applyNumberFormat="1">
      <alignment horizontal="right" shrinkToFit="0" vertical="bottom" wrapText="0"/>
    </xf>
    <xf borderId="16" fillId="18" fontId="1" numFmtId="0" xfId="0" applyAlignment="1" applyBorder="1" applyFont="1">
      <alignment horizontal="center" shrinkToFit="0" vertical="bottom" wrapText="0"/>
    </xf>
    <xf borderId="16" fillId="18" fontId="26" numFmtId="4" xfId="0" applyAlignment="1" applyBorder="1" applyFont="1" applyNumberFormat="1">
      <alignment horizontal="right" shrinkToFit="0" vertical="bottom" wrapText="0"/>
    </xf>
    <xf borderId="0" fillId="0" fontId="27" numFmtId="0" xfId="0" applyFont="1"/>
    <xf borderId="16" fillId="0" fontId="1" numFmtId="0" xfId="0" applyAlignment="1" applyBorder="1" applyFont="1">
      <alignment horizontal="center" shrinkToFit="0" vertical="bottom" wrapText="0"/>
    </xf>
    <xf borderId="16" fillId="0" fontId="1" numFmtId="4" xfId="0" applyAlignment="1" applyBorder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133350</xdr:colOff>
      <xdr:row>1</xdr:row>
      <xdr:rowOff>104775</xdr:rowOff>
    </xdr:from>
    <xdr:ext cx="2752725" cy="13430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409575</xdr:colOff>
      <xdr:row>1</xdr:row>
      <xdr:rowOff>142875</xdr:rowOff>
    </xdr:from>
    <xdr:ext cx="2562225" cy="1295400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http://correo.la/" TargetMode="External"/><Relationship Id="rId3" Type="http://schemas.openxmlformats.org/officeDocument/2006/relationships/drawing" Target="../drawings/drawing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4.43" defaultRowHeight="15.0"/>
  <cols>
    <col customWidth="1" min="1" max="1" width="23.0"/>
    <col customWidth="1" min="2" max="2" width="39.86"/>
    <col customWidth="1" min="3" max="3" width="35.14"/>
    <col customWidth="1" min="4" max="4" width="25.14"/>
    <col customWidth="1" min="5" max="6" width="26.43"/>
    <col customWidth="1" min="7" max="7" width="25.29"/>
    <col customWidth="1" min="8" max="8" width="6.86"/>
    <col customWidth="1" min="9" max="9" width="6.29"/>
    <col customWidth="1" min="10" max="10" width="11.29"/>
    <col customWidth="1" min="11" max="11" width="10.86"/>
    <col customWidth="1" min="12" max="12" width="9.71"/>
    <col customWidth="1" min="13" max="13" width="6.43"/>
    <col customWidth="1" min="14" max="14" width="97.29"/>
    <col customWidth="1" min="15" max="15" width="14.43"/>
    <col customWidth="1" min="16" max="16" width="17.14"/>
    <col customWidth="1" min="17" max="17" width="14.43"/>
    <col customWidth="1" min="18" max="18" width="19.14"/>
    <col customWidth="1" min="19" max="19" width="13.29"/>
    <col customWidth="1" min="20" max="20" width="19.43"/>
    <col customWidth="1" min="21" max="21" width="20.14"/>
    <col customWidth="1" min="22" max="22" width="14.43"/>
    <col customWidth="1" min="23" max="23" width="17.43"/>
    <col customWidth="1" min="24" max="25" width="19.14"/>
    <col customWidth="1" min="26" max="26" width="7.29"/>
    <col customWidth="1" min="27" max="27" width="14.43"/>
    <col customWidth="1" min="28" max="28" width="7.29"/>
    <col customWidth="1" min="29" max="29" width="14.43"/>
    <col customWidth="1" min="30" max="30" width="7.29"/>
    <col customWidth="1" min="31" max="31" width="20.43"/>
    <col customWidth="1" min="32" max="32" width="7.29"/>
    <col customWidth="1" min="33" max="33" width="19.86"/>
    <col customWidth="1" min="34" max="34" width="7.29"/>
    <col customWidth="1" min="35" max="35" width="14.43"/>
    <col customWidth="1" min="36" max="36" width="7.29"/>
    <col customWidth="1" min="37" max="37" width="14.43"/>
    <col customWidth="1" min="38" max="38" width="7.29"/>
    <col customWidth="1" min="39" max="39" width="14.43"/>
    <col customWidth="1" min="40" max="40" width="7.29"/>
    <col customWidth="1" min="41" max="41" width="20.71"/>
    <col customWidth="1" min="42" max="42" width="7.29"/>
    <col customWidth="1" min="43" max="43" width="20.29"/>
    <col customWidth="1" min="44" max="44" width="7.29"/>
    <col customWidth="1" min="45" max="45" width="18.57"/>
    <col customWidth="1" min="46" max="46" width="7.29"/>
    <col customWidth="1" min="47" max="47" width="14.43"/>
    <col customWidth="1" min="48" max="48" width="7.29"/>
    <col customWidth="1" min="49" max="49" width="19.43"/>
    <col customWidth="1" min="50" max="50" width="7.29"/>
    <col customWidth="1" min="51" max="51" width="14.43"/>
    <col customWidth="1" min="52" max="52" width="7.29"/>
    <col customWidth="1" min="53" max="53" width="14.43"/>
    <col customWidth="1" min="54" max="54" width="6.71"/>
    <col customWidth="1" min="55" max="55" width="14.43"/>
    <col customWidth="1" min="56" max="56" width="7.29"/>
    <col customWidth="1" min="57" max="57" width="20.86"/>
    <col customWidth="1" min="58" max="58" width="11.57"/>
    <col customWidth="1" min="59" max="59" width="20.86"/>
    <col customWidth="1" min="60" max="60" width="11.57"/>
    <col customWidth="1" min="61" max="61" width="21.86"/>
    <col customWidth="1" min="62" max="62" width="11.57"/>
    <col customWidth="1" min="63" max="63" width="21.86"/>
    <col customWidth="1" min="64" max="64" width="11.57"/>
    <col customWidth="1" min="65" max="65" width="21.86"/>
    <col customWidth="1" min="66" max="66" width="32.14"/>
    <col customWidth="1" min="67" max="74" width="11.57"/>
  </cols>
  <sheetData>
    <row r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</row>
    <row r="2">
      <c r="B2" s="1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4"/>
      <c r="P2" s="4"/>
      <c r="Q2" s="4"/>
      <c r="R2" s="4"/>
      <c r="S2" s="4"/>
      <c r="T2" s="4"/>
      <c r="U2" s="4"/>
    </row>
    <row r="3">
      <c r="B3" s="1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/>
      <c r="O3" s="4"/>
      <c r="P3" s="4"/>
      <c r="Q3" s="4"/>
      <c r="R3" s="4"/>
      <c r="S3" s="4"/>
      <c r="T3" s="4"/>
      <c r="U3" s="4"/>
    </row>
    <row r="4" ht="18.0" customHeight="1">
      <c r="B4" s="1"/>
      <c r="C4" s="1"/>
      <c r="D4" s="5"/>
      <c r="E4" s="5"/>
      <c r="F4" s="5"/>
      <c r="G4" s="5"/>
      <c r="H4" s="5"/>
      <c r="I4" s="5"/>
      <c r="J4" s="5"/>
      <c r="K4" s="5"/>
      <c r="L4" s="5"/>
      <c r="M4" s="5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ht="18.0" customHeight="1">
      <c r="B5" s="1"/>
      <c r="C5" s="1"/>
      <c r="D5" s="5"/>
      <c r="E5" s="5"/>
      <c r="F5" s="5"/>
      <c r="G5" s="5"/>
      <c r="H5" s="5"/>
      <c r="I5" s="5"/>
      <c r="J5" s="5"/>
      <c r="K5" s="5"/>
      <c r="L5" s="5"/>
      <c r="M5" s="5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>
      <c r="B6" s="7" t="s">
        <v>0</v>
      </c>
      <c r="C6" s="8"/>
      <c r="D6" s="8"/>
      <c r="E6" s="8"/>
      <c r="F6" s="8"/>
      <c r="G6" s="8"/>
      <c r="H6" s="8"/>
      <c r="I6" s="8"/>
      <c r="J6" s="8"/>
      <c r="K6" s="8"/>
      <c r="L6" s="8"/>
      <c r="M6" s="9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33.75" customHeight="1">
      <c r="B7" s="10"/>
      <c r="C7" s="11"/>
      <c r="D7" s="11"/>
      <c r="E7" s="11"/>
      <c r="F7" s="11"/>
      <c r="G7" s="11"/>
      <c r="H7" s="11"/>
      <c r="I7" s="11"/>
      <c r="J7" s="11"/>
      <c r="K7" s="11"/>
      <c r="L7" s="11"/>
      <c r="M7" s="12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</row>
    <row r="8" ht="9.0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4"/>
      <c r="O8" s="2"/>
      <c r="P8" s="2"/>
      <c r="Q8" s="2"/>
      <c r="R8" s="2"/>
      <c r="S8" s="2"/>
      <c r="T8" s="2"/>
      <c r="U8" s="2"/>
      <c r="V8" s="2"/>
      <c r="W8" s="2"/>
      <c r="X8" s="2"/>
    </row>
    <row r="9" ht="15.75" customHeight="1">
      <c r="A9" s="15" t="s">
        <v>1</v>
      </c>
      <c r="B9" s="16"/>
      <c r="C9" s="17" t="s">
        <v>2</v>
      </c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9"/>
      <c r="X9" s="20"/>
    </row>
    <row r="10" ht="15.75" customHeight="1">
      <c r="A10" s="21" t="s">
        <v>3</v>
      </c>
      <c r="B10" s="19"/>
      <c r="C10" s="17" t="s">
        <v>4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9"/>
      <c r="X10" s="20"/>
    </row>
    <row r="11" ht="48.0" customHeight="1">
      <c r="A11" s="22" t="s">
        <v>5</v>
      </c>
      <c r="B11" s="19"/>
      <c r="C11" s="23" t="s">
        <v>6</v>
      </c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9"/>
      <c r="X11" s="24"/>
    </row>
    <row r="12" ht="46.5" customHeight="1">
      <c r="A12" s="22" t="s">
        <v>7</v>
      </c>
      <c r="B12" s="19"/>
      <c r="C12" s="23" t="s">
        <v>8</v>
      </c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9"/>
      <c r="X12" s="25"/>
    </row>
    <row r="13" ht="33.0" customHeight="1">
      <c r="A13" s="21" t="s">
        <v>9</v>
      </c>
      <c r="B13" s="19"/>
      <c r="C13" s="23" t="s">
        <v>10</v>
      </c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9"/>
      <c r="X13" s="25"/>
    </row>
    <row r="14" ht="31.5" customHeight="1">
      <c r="A14" s="26" t="s">
        <v>11</v>
      </c>
      <c r="B14" s="19"/>
      <c r="C14" s="23" t="s">
        <v>12</v>
      </c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9"/>
      <c r="X14" s="25"/>
    </row>
    <row r="15" ht="31.5" customHeight="1">
      <c r="A15" s="26" t="s">
        <v>13</v>
      </c>
      <c r="B15" s="19"/>
      <c r="C15" s="27" t="s">
        <v>14</v>
      </c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9"/>
      <c r="X15" s="28"/>
    </row>
    <row r="16" ht="31.5" customHeight="1">
      <c r="A16" s="29" t="s">
        <v>15</v>
      </c>
      <c r="B16" s="30"/>
      <c r="C16" s="31" t="s">
        <v>16</v>
      </c>
      <c r="D16" s="23" t="s">
        <v>17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9"/>
      <c r="X16" s="32"/>
    </row>
    <row r="17" ht="15.75" customHeight="1">
      <c r="A17" s="33"/>
      <c r="B17" s="34"/>
      <c r="C17" s="31" t="s">
        <v>18</v>
      </c>
      <c r="D17" s="17" t="s">
        <v>19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9"/>
      <c r="X17" s="32"/>
    </row>
    <row r="18" ht="47.25" customHeight="1">
      <c r="A18" s="29" t="s">
        <v>20</v>
      </c>
      <c r="B18" s="30"/>
      <c r="C18" s="35" t="s">
        <v>21</v>
      </c>
      <c r="D18" s="17" t="s">
        <v>22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9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ht="15.75" customHeight="1">
      <c r="A19" s="36"/>
      <c r="B19" s="37"/>
      <c r="C19" s="35" t="s">
        <v>23</v>
      </c>
      <c r="D19" s="17" t="s">
        <v>24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9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ht="15.75" customHeight="1">
      <c r="A20" s="36"/>
      <c r="B20" s="37"/>
      <c r="C20" s="38" t="s">
        <v>16</v>
      </c>
      <c r="D20" s="39" t="s">
        <v>25</v>
      </c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9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ht="15.75" customHeight="1">
      <c r="A21" s="36"/>
      <c r="B21" s="37"/>
      <c r="C21" s="38" t="s">
        <v>26</v>
      </c>
      <c r="D21" s="39" t="s">
        <v>27</v>
      </c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9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ht="15.75" customHeight="1">
      <c r="A22" s="33"/>
      <c r="B22" s="34"/>
      <c r="C22" s="38" t="s">
        <v>28</v>
      </c>
      <c r="D22" s="40" t="s">
        <v>29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9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ht="26.25" customHeight="1">
      <c r="A23" s="42" t="s">
        <v>30</v>
      </c>
      <c r="B23" s="43"/>
      <c r="C23" s="43"/>
      <c r="D23" s="43"/>
      <c r="E23" s="43"/>
      <c r="F23" s="43"/>
      <c r="G23" s="30"/>
      <c r="H23" s="44" t="s">
        <v>31</v>
      </c>
      <c r="I23" s="43"/>
      <c r="J23" s="43"/>
      <c r="K23" s="43"/>
      <c r="L23" s="45"/>
      <c r="M23" s="46" t="s">
        <v>32</v>
      </c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8"/>
      <c r="BH23" s="49" t="s">
        <v>33</v>
      </c>
      <c r="BI23" s="43"/>
      <c r="BJ23" s="43"/>
      <c r="BK23" s="43"/>
      <c r="BL23" s="43"/>
      <c r="BM23" s="30"/>
      <c r="BN23" s="2"/>
      <c r="BO23" s="2"/>
      <c r="BP23" s="2"/>
      <c r="BQ23" s="2"/>
      <c r="BR23" s="2"/>
      <c r="BS23" s="2"/>
      <c r="BT23" s="2"/>
      <c r="BU23" s="2"/>
      <c r="BV23" s="2"/>
    </row>
    <row r="24" ht="30.0" customHeight="1">
      <c r="A24" s="33"/>
      <c r="B24" s="50"/>
      <c r="C24" s="50"/>
      <c r="D24" s="50"/>
      <c r="E24" s="50"/>
      <c r="F24" s="50"/>
      <c r="G24" s="34"/>
      <c r="H24" s="51"/>
      <c r="I24" s="11"/>
      <c r="J24" s="11"/>
      <c r="K24" s="11"/>
      <c r="L24" s="12"/>
      <c r="M24" s="52" t="s">
        <v>34</v>
      </c>
      <c r="N24" s="53" t="s">
        <v>35</v>
      </c>
      <c r="O24" s="53" t="s">
        <v>36</v>
      </c>
      <c r="P24" s="53" t="s">
        <v>37</v>
      </c>
      <c r="Q24" s="53" t="s">
        <v>38</v>
      </c>
      <c r="R24" s="53" t="s">
        <v>39</v>
      </c>
      <c r="S24" s="54" t="s">
        <v>40</v>
      </c>
      <c r="T24" s="54" t="s">
        <v>41</v>
      </c>
      <c r="U24" s="54" t="s">
        <v>42</v>
      </c>
      <c r="V24" s="54" t="s">
        <v>43</v>
      </c>
      <c r="W24" s="54" t="s">
        <v>44</v>
      </c>
      <c r="X24" s="53" t="s">
        <v>45</v>
      </c>
      <c r="Y24" s="53" t="s">
        <v>46</v>
      </c>
      <c r="Z24" s="55" t="s">
        <v>47</v>
      </c>
      <c r="AA24" s="56"/>
      <c r="AB24" s="57" t="s">
        <v>48</v>
      </c>
      <c r="AC24" s="56"/>
      <c r="AD24" s="57" t="s">
        <v>49</v>
      </c>
      <c r="AE24" s="56"/>
      <c r="AF24" s="58" t="s">
        <v>50</v>
      </c>
      <c r="AG24" s="56"/>
      <c r="AH24" s="57" t="s">
        <v>51</v>
      </c>
      <c r="AI24" s="56"/>
      <c r="AJ24" s="57" t="s">
        <v>52</v>
      </c>
      <c r="AK24" s="56"/>
      <c r="AL24" s="57" t="s">
        <v>53</v>
      </c>
      <c r="AM24" s="56"/>
      <c r="AN24" s="58" t="s">
        <v>54</v>
      </c>
      <c r="AO24" s="56"/>
      <c r="AP24" s="57" t="s">
        <v>55</v>
      </c>
      <c r="AQ24" s="56"/>
      <c r="AR24" s="57" t="s">
        <v>56</v>
      </c>
      <c r="AS24" s="56"/>
      <c r="AT24" s="57" t="s">
        <v>57</v>
      </c>
      <c r="AU24" s="56"/>
      <c r="AV24" s="58" t="s">
        <v>58</v>
      </c>
      <c r="AW24" s="56"/>
      <c r="AX24" s="57" t="s">
        <v>59</v>
      </c>
      <c r="AY24" s="56"/>
      <c r="AZ24" s="57" t="s">
        <v>60</v>
      </c>
      <c r="BA24" s="56"/>
      <c r="BB24" s="57" t="s">
        <v>61</v>
      </c>
      <c r="BC24" s="56"/>
      <c r="BD24" s="58" t="s">
        <v>62</v>
      </c>
      <c r="BE24" s="56"/>
      <c r="BF24" s="59" t="s">
        <v>63</v>
      </c>
      <c r="BG24" s="30"/>
      <c r="BH24" s="33"/>
      <c r="BI24" s="50"/>
      <c r="BJ24" s="50"/>
      <c r="BK24" s="50"/>
      <c r="BL24" s="50"/>
      <c r="BM24" s="34"/>
      <c r="BN24" s="2"/>
      <c r="BO24" s="2"/>
      <c r="BP24" s="2"/>
      <c r="BQ24" s="2"/>
      <c r="BR24" s="2"/>
      <c r="BS24" s="2"/>
      <c r="BT24" s="2"/>
      <c r="BU24" s="2"/>
      <c r="BV24" s="2"/>
    </row>
    <row r="25" ht="33.0" customHeight="1">
      <c r="A25" s="60" t="s">
        <v>64</v>
      </c>
      <c r="B25" s="60" t="s">
        <v>65</v>
      </c>
      <c r="C25" s="60" t="s">
        <v>66</v>
      </c>
      <c r="D25" s="60" t="s">
        <v>67</v>
      </c>
      <c r="E25" s="60" t="s">
        <v>68</v>
      </c>
      <c r="F25" s="60" t="s">
        <v>69</v>
      </c>
      <c r="G25" s="60" t="s">
        <v>70</v>
      </c>
      <c r="H25" s="61" t="s">
        <v>71</v>
      </c>
      <c r="I25" s="61" t="s">
        <v>72</v>
      </c>
      <c r="J25" s="61" t="s">
        <v>73</v>
      </c>
      <c r="K25" s="61" t="s">
        <v>74</v>
      </c>
      <c r="L25" s="61" t="s">
        <v>75</v>
      </c>
      <c r="M25" s="62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4"/>
      <c r="AA25" s="34"/>
      <c r="AB25" s="33"/>
      <c r="AC25" s="34"/>
      <c r="AD25" s="33"/>
      <c r="AE25" s="34"/>
      <c r="AF25" s="33"/>
      <c r="AG25" s="34"/>
      <c r="AH25" s="33"/>
      <c r="AI25" s="34"/>
      <c r="AJ25" s="33"/>
      <c r="AK25" s="34"/>
      <c r="AL25" s="33"/>
      <c r="AM25" s="34"/>
      <c r="AN25" s="33"/>
      <c r="AO25" s="34"/>
      <c r="AP25" s="33"/>
      <c r="AQ25" s="34"/>
      <c r="AR25" s="33"/>
      <c r="AS25" s="34"/>
      <c r="AT25" s="33"/>
      <c r="AU25" s="34"/>
      <c r="AV25" s="33"/>
      <c r="AW25" s="34"/>
      <c r="AX25" s="33"/>
      <c r="AY25" s="34"/>
      <c r="AZ25" s="33"/>
      <c r="BA25" s="34"/>
      <c r="BB25" s="33"/>
      <c r="BC25" s="34"/>
      <c r="BD25" s="33"/>
      <c r="BE25" s="34"/>
      <c r="BF25" s="33"/>
      <c r="BG25" s="34"/>
      <c r="BH25" s="65">
        <v>2024.0</v>
      </c>
      <c r="BI25" s="19"/>
      <c r="BJ25" s="65">
        <v>2025.0</v>
      </c>
      <c r="BK25" s="19"/>
      <c r="BL25" s="65">
        <v>2026.0</v>
      </c>
      <c r="BM25" s="19"/>
      <c r="BN25" s="2"/>
      <c r="BO25" s="2"/>
      <c r="BP25" s="2"/>
      <c r="BQ25" s="2"/>
      <c r="BR25" s="2"/>
      <c r="BS25" s="2"/>
      <c r="BT25" s="2"/>
      <c r="BU25" s="2"/>
      <c r="BV25" s="2"/>
    </row>
    <row r="26" ht="30.0" customHeight="1">
      <c r="A26" s="66"/>
      <c r="B26" s="66"/>
      <c r="C26" s="66"/>
      <c r="D26" s="66"/>
      <c r="E26" s="66"/>
      <c r="F26" s="66"/>
      <c r="G26" s="66"/>
      <c r="H26" s="67"/>
      <c r="I26" s="67"/>
      <c r="J26" s="67"/>
      <c r="K26" s="67"/>
      <c r="L26" s="67"/>
      <c r="M26" s="68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9" t="s">
        <v>76</v>
      </c>
      <c r="AA26" s="69" t="s">
        <v>77</v>
      </c>
      <c r="AB26" s="69" t="s">
        <v>76</v>
      </c>
      <c r="AC26" s="69" t="s">
        <v>77</v>
      </c>
      <c r="AD26" s="69" t="s">
        <v>76</v>
      </c>
      <c r="AE26" s="69" t="s">
        <v>77</v>
      </c>
      <c r="AF26" s="70" t="s">
        <v>76</v>
      </c>
      <c r="AG26" s="70" t="s">
        <v>77</v>
      </c>
      <c r="AH26" s="69" t="s">
        <v>76</v>
      </c>
      <c r="AI26" s="69" t="s">
        <v>77</v>
      </c>
      <c r="AJ26" s="69" t="s">
        <v>76</v>
      </c>
      <c r="AK26" s="69" t="s">
        <v>77</v>
      </c>
      <c r="AL26" s="69" t="s">
        <v>76</v>
      </c>
      <c r="AM26" s="69" t="s">
        <v>77</v>
      </c>
      <c r="AN26" s="70" t="s">
        <v>76</v>
      </c>
      <c r="AO26" s="70" t="s">
        <v>77</v>
      </c>
      <c r="AP26" s="69" t="s">
        <v>76</v>
      </c>
      <c r="AQ26" s="69" t="s">
        <v>77</v>
      </c>
      <c r="AR26" s="69" t="s">
        <v>76</v>
      </c>
      <c r="AS26" s="69" t="s">
        <v>77</v>
      </c>
      <c r="AT26" s="69" t="s">
        <v>76</v>
      </c>
      <c r="AU26" s="69" t="s">
        <v>77</v>
      </c>
      <c r="AV26" s="70" t="s">
        <v>76</v>
      </c>
      <c r="AW26" s="70" t="s">
        <v>77</v>
      </c>
      <c r="AX26" s="69" t="s">
        <v>76</v>
      </c>
      <c r="AY26" s="69" t="s">
        <v>77</v>
      </c>
      <c r="AZ26" s="69" t="s">
        <v>76</v>
      </c>
      <c r="BA26" s="69" t="s">
        <v>77</v>
      </c>
      <c r="BB26" s="69" t="s">
        <v>76</v>
      </c>
      <c r="BC26" s="69" t="s">
        <v>77</v>
      </c>
      <c r="BD26" s="70" t="s">
        <v>76</v>
      </c>
      <c r="BE26" s="70" t="s">
        <v>77</v>
      </c>
      <c r="BF26" s="71" t="s">
        <v>76</v>
      </c>
      <c r="BG26" s="71" t="s">
        <v>77</v>
      </c>
      <c r="BH26" s="70" t="s">
        <v>76</v>
      </c>
      <c r="BI26" s="72" t="s">
        <v>77</v>
      </c>
      <c r="BJ26" s="72" t="s">
        <v>76</v>
      </c>
      <c r="BK26" s="72" t="s">
        <v>77</v>
      </c>
      <c r="BL26" s="72" t="s">
        <v>76</v>
      </c>
      <c r="BM26" s="72" t="s">
        <v>77</v>
      </c>
      <c r="BN26" s="2"/>
      <c r="BO26" s="2"/>
      <c r="BP26" s="2"/>
      <c r="BQ26" s="2"/>
      <c r="BR26" s="2"/>
      <c r="BS26" s="2"/>
      <c r="BT26" s="2"/>
      <c r="BU26" s="2"/>
      <c r="BV26" s="2"/>
    </row>
    <row r="27" ht="95.25" customHeight="1">
      <c r="A27" s="73"/>
      <c r="B27" s="73"/>
      <c r="C27" s="73"/>
      <c r="D27" s="74"/>
      <c r="E27" s="74"/>
      <c r="F27" s="74" t="s">
        <v>78</v>
      </c>
      <c r="G27" s="75"/>
      <c r="H27" s="76" t="s">
        <v>79</v>
      </c>
      <c r="I27" s="77">
        <v>146.0</v>
      </c>
      <c r="J27" s="77">
        <v>1.0</v>
      </c>
      <c r="K27" s="77">
        <v>0.0</v>
      </c>
      <c r="L27" s="76" t="s">
        <v>80</v>
      </c>
      <c r="M27" s="76" t="s">
        <v>81</v>
      </c>
      <c r="N27" s="78" t="s">
        <v>82</v>
      </c>
      <c r="O27" s="77">
        <v>134.0</v>
      </c>
      <c r="P27" s="77" t="s">
        <v>83</v>
      </c>
      <c r="Q27" s="77">
        <v>19.0</v>
      </c>
      <c r="R27" s="78" t="s">
        <v>84</v>
      </c>
      <c r="S27" s="77">
        <v>10000.0</v>
      </c>
      <c r="T27" s="78" t="s">
        <v>85</v>
      </c>
      <c r="U27" s="77">
        <v>11.0</v>
      </c>
      <c r="V27" s="76" t="s">
        <v>86</v>
      </c>
      <c r="W27" s="78" t="s">
        <v>87</v>
      </c>
      <c r="X27" s="78" t="s">
        <v>88</v>
      </c>
      <c r="Y27" s="78" t="s">
        <v>88</v>
      </c>
      <c r="Z27" s="77">
        <v>19.0</v>
      </c>
      <c r="AA27" s="77">
        <v>1009248.6666666666</v>
      </c>
      <c r="AB27" s="77">
        <v>19.0</v>
      </c>
      <c r="AC27" s="77">
        <v>1009248.6666666666</v>
      </c>
      <c r="AD27" s="77">
        <v>19.0</v>
      </c>
      <c r="AE27" s="77">
        <v>1009248.6666666666</v>
      </c>
      <c r="AF27" s="79">
        <v>19.0</v>
      </c>
      <c r="AG27" s="79">
        <f t="shared" ref="AG27:AG32" si="1">+AA27+AC27+AE27</f>
        <v>3027746</v>
      </c>
      <c r="AH27" s="77">
        <v>19.0</v>
      </c>
      <c r="AI27" s="77">
        <v>1009248.6666666666</v>
      </c>
      <c r="AJ27" s="77">
        <v>19.0</v>
      </c>
      <c r="AK27" s="77">
        <v>1009248.6666666666</v>
      </c>
      <c r="AL27" s="77">
        <v>19.0</v>
      </c>
      <c r="AM27" s="77">
        <v>1009248.6666666666</v>
      </c>
      <c r="AN27" s="79">
        <v>19.0</v>
      </c>
      <c r="AO27" s="79">
        <f t="shared" ref="AO27:AO28" si="2">+AI27+AK27+AM27</f>
        <v>3027746</v>
      </c>
      <c r="AP27" s="77">
        <v>19.0</v>
      </c>
      <c r="AQ27" s="80">
        <v>1009248.6666666666</v>
      </c>
      <c r="AR27" s="77">
        <v>19.0</v>
      </c>
      <c r="AS27" s="77">
        <v>1009248.6666666666</v>
      </c>
      <c r="AT27" s="77">
        <v>19.0</v>
      </c>
      <c r="AU27" s="77">
        <v>1009248.6666666666</v>
      </c>
      <c r="AV27" s="79">
        <v>19.0</v>
      </c>
      <c r="AW27" s="81">
        <f t="shared" ref="AW27:AW32" si="3">+AQ27+AS27+AU27</f>
        <v>3027746</v>
      </c>
      <c r="AX27" s="77">
        <v>19.0</v>
      </c>
      <c r="AY27" s="77">
        <v>1009248.6666666666</v>
      </c>
      <c r="AZ27" s="77">
        <v>19.0</v>
      </c>
      <c r="BA27" s="77">
        <v>1009248.6666666666</v>
      </c>
      <c r="BB27" s="77">
        <v>19.0</v>
      </c>
      <c r="BC27" s="77">
        <v>1009248.6666666666</v>
      </c>
      <c r="BD27" s="79">
        <v>19.0</v>
      </c>
      <c r="BE27" s="82">
        <f>+AY27+BA27+BC27</f>
        <v>3027746</v>
      </c>
      <c r="BF27" s="77">
        <v>19.0</v>
      </c>
      <c r="BG27" s="83">
        <f>+BE27+AW27+AO27+AG27</f>
        <v>12110984</v>
      </c>
      <c r="BH27" s="84">
        <v>19.0</v>
      </c>
      <c r="BI27" s="85">
        <f>BG27</f>
        <v>12110984</v>
      </c>
      <c r="BJ27" s="84">
        <v>19.0</v>
      </c>
      <c r="BK27" s="85">
        <f>BI27</f>
        <v>12110984</v>
      </c>
      <c r="BL27" s="84">
        <v>19.0</v>
      </c>
      <c r="BM27" s="85">
        <f>BK27</f>
        <v>12110984</v>
      </c>
      <c r="BN27" s="2"/>
      <c r="BO27" s="2"/>
      <c r="BP27" s="2"/>
      <c r="BQ27" s="2"/>
      <c r="BR27" s="2"/>
      <c r="BS27" s="2"/>
      <c r="BT27" s="2"/>
      <c r="BU27" s="2"/>
      <c r="BV27" s="2"/>
    </row>
    <row r="28" ht="81.0" customHeight="1">
      <c r="A28" s="86"/>
      <c r="B28" s="87"/>
      <c r="C28" s="88"/>
      <c r="D28" s="74"/>
      <c r="E28" s="74"/>
      <c r="F28" s="74"/>
      <c r="G28" s="75"/>
      <c r="H28" s="89" t="s">
        <v>79</v>
      </c>
      <c r="I28" s="90">
        <v>146.0</v>
      </c>
      <c r="J28" s="90">
        <v>1.0</v>
      </c>
      <c r="K28" s="90">
        <v>0.0</v>
      </c>
      <c r="L28" s="89" t="s">
        <v>80</v>
      </c>
      <c r="M28" s="91" t="s">
        <v>89</v>
      </c>
      <c r="N28" s="73" t="s">
        <v>90</v>
      </c>
      <c r="O28" s="92">
        <v>32.0</v>
      </c>
      <c r="P28" s="92" t="s">
        <v>91</v>
      </c>
      <c r="Q28" s="90">
        <v>12.0</v>
      </c>
      <c r="R28" s="93" t="s">
        <v>92</v>
      </c>
      <c r="S28" s="92">
        <v>10000.0</v>
      </c>
      <c r="T28" s="73" t="s">
        <v>85</v>
      </c>
      <c r="U28" s="92">
        <v>11.0</v>
      </c>
      <c r="V28" s="91" t="s">
        <v>86</v>
      </c>
      <c r="W28" s="73" t="s">
        <v>87</v>
      </c>
      <c r="X28" s="73" t="s">
        <v>93</v>
      </c>
      <c r="Y28" s="73" t="s">
        <v>94</v>
      </c>
      <c r="Z28" s="92">
        <v>1.0</v>
      </c>
      <c r="AA28" s="94">
        <v>0.0</v>
      </c>
      <c r="AB28" s="92">
        <v>1.0</v>
      </c>
      <c r="AC28" s="94"/>
      <c r="AD28" s="92">
        <v>1.0</v>
      </c>
      <c r="AE28" s="94">
        <v>0.0</v>
      </c>
      <c r="AF28" s="95">
        <v>3.0</v>
      </c>
      <c r="AG28" s="96">
        <f t="shared" si="1"/>
        <v>0</v>
      </c>
      <c r="AH28" s="92">
        <v>1.0</v>
      </c>
      <c r="AI28" s="94">
        <v>0.0</v>
      </c>
      <c r="AJ28" s="92">
        <v>1.0</v>
      </c>
      <c r="AK28" s="94">
        <v>0.0</v>
      </c>
      <c r="AL28" s="92">
        <v>1.0</v>
      </c>
      <c r="AM28" s="94">
        <v>0.0</v>
      </c>
      <c r="AN28" s="95">
        <v>3.0</v>
      </c>
      <c r="AO28" s="97">
        <f t="shared" si="2"/>
        <v>0</v>
      </c>
      <c r="AP28" s="92">
        <v>1.0</v>
      </c>
      <c r="AQ28" s="94">
        <v>0.0</v>
      </c>
      <c r="AR28" s="92">
        <v>1.0</v>
      </c>
      <c r="AS28" s="94">
        <v>0.0</v>
      </c>
      <c r="AT28" s="92">
        <v>1.0</v>
      </c>
      <c r="AU28" s="94">
        <v>0.0</v>
      </c>
      <c r="AV28" s="95">
        <v>3.0</v>
      </c>
      <c r="AW28" s="96">
        <f t="shared" si="3"/>
        <v>0</v>
      </c>
      <c r="AX28" s="92">
        <v>1.0</v>
      </c>
      <c r="AY28" s="94">
        <v>0.0</v>
      </c>
      <c r="AZ28" s="92">
        <v>1.0</v>
      </c>
      <c r="BA28" s="94">
        <v>0.0</v>
      </c>
      <c r="BB28" s="92">
        <v>1.0</v>
      </c>
      <c r="BC28" s="94">
        <v>0.0</v>
      </c>
      <c r="BD28" s="95">
        <v>3.0</v>
      </c>
      <c r="BE28" s="97">
        <v>0.0</v>
      </c>
      <c r="BF28" s="95">
        <v>12.0</v>
      </c>
      <c r="BG28" s="97"/>
      <c r="BH28" s="92">
        <v>0.0</v>
      </c>
      <c r="BI28" s="94">
        <v>0.0</v>
      </c>
      <c r="BJ28" s="92">
        <v>0.0</v>
      </c>
      <c r="BK28" s="94">
        <v>0.0</v>
      </c>
      <c r="BL28" s="92">
        <v>0.0</v>
      </c>
      <c r="BM28" s="94">
        <v>0.0</v>
      </c>
      <c r="BN28" s="2"/>
      <c r="BO28" s="2"/>
      <c r="BP28" s="2"/>
      <c r="BQ28" s="2"/>
      <c r="BR28" s="2"/>
      <c r="BS28" s="2"/>
      <c r="BT28" s="2"/>
      <c r="BU28" s="2"/>
      <c r="BV28" s="2"/>
    </row>
    <row r="29" ht="74.25" customHeight="1">
      <c r="A29" s="98"/>
      <c r="B29" s="99"/>
      <c r="C29" s="100"/>
      <c r="D29" s="101"/>
      <c r="E29" s="101"/>
      <c r="F29" s="101"/>
      <c r="G29" s="102"/>
      <c r="H29" s="103" t="s">
        <v>79</v>
      </c>
      <c r="I29" s="104">
        <v>146.0</v>
      </c>
      <c r="J29" s="104">
        <v>1.0</v>
      </c>
      <c r="K29" s="104">
        <v>0.0</v>
      </c>
      <c r="L29" s="103" t="s">
        <v>80</v>
      </c>
      <c r="M29" s="103" t="s">
        <v>95</v>
      </c>
      <c r="N29" s="105" t="s">
        <v>96</v>
      </c>
      <c r="O29" s="104">
        <v>149.0</v>
      </c>
      <c r="P29" s="104" t="s">
        <v>97</v>
      </c>
      <c r="Q29" s="106">
        <v>1.0</v>
      </c>
      <c r="R29" s="105" t="s">
        <v>92</v>
      </c>
      <c r="S29" s="104">
        <v>10000.0</v>
      </c>
      <c r="T29" s="105" t="s">
        <v>85</v>
      </c>
      <c r="U29" s="104">
        <v>11.0</v>
      </c>
      <c r="V29" s="103" t="s">
        <v>86</v>
      </c>
      <c r="W29" s="105" t="s">
        <v>87</v>
      </c>
      <c r="X29" s="105" t="s">
        <v>98</v>
      </c>
      <c r="Y29" s="105" t="s">
        <v>94</v>
      </c>
      <c r="Z29" s="106">
        <v>0.0</v>
      </c>
      <c r="AA29" s="107">
        <v>0.0</v>
      </c>
      <c r="AB29" s="106">
        <v>0.0</v>
      </c>
      <c r="AC29" s="107">
        <v>0.0</v>
      </c>
      <c r="AD29" s="106">
        <v>0.0</v>
      </c>
      <c r="AE29" s="107"/>
      <c r="AF29" s="106">
        <v>0.0</v>
      </c>
      <c r="AG29" s="108">
        <f t="shared" si="1"/>
        <v>0</v>
      </c>
      <c r="AH29" s="104">
        <v>0.0</v>
      </c>
      <c r="AI29" s="107">
        <v>0.0</v>
      </c>
      <c r="AJ29" s="104">
        <v>0.0</v>
      </c>
      <c r="AK29" s="107">
        <v>0.0</v>
      </c>
      <c r="AL29" s="106">
        <v>0.0</v>
      </c>
      <c r="AM29" s="107">
        <v>0.0</v>
      </c>
      <c r="AN29" s="106">
        <v>0.0</v>
      </c>
      <c r="AO29" s="107">
        <v>0.0</v>
      </c>
      <c r="AP29" s="104">
        <v>0.0</v>
      </c>
      <c r="AQ29" s="107">
        <v>0.0</v>
      </c>
      <c r="AR29" s="104">
        <v>0.0</v>
      </c>
      <c r="AS29" s="107">
        <v>0.0</v>
      </c>
      <c r="AT29" s="104">
        <v>0.0</v>
      </c>
      <c r="AU29" s="107"/>
      <c r="AV29" s="104">
        <v>0.0</v>
      </c>
      <c r="AW29" s="108">
        <f t="shared" si="3"/>
        <v>0</v>
      </c>
      <c r="AX29" s="104">
        <v>0.0</v>
      </c>
      <c r="AY29" s="107">
        <v>0.0</v>
      </c>
      <c r="AZ29" s="104">
        <v>0.0</v>
      </c>
      <c r="BA29" s="107">
        <v>0.0</v>
      </c>
      <c r="BB29" s="106">
        <v>1.0</v>
      </c>
      <c r="BC29" s="107"/>
      <c r="BD29" s="106">
        <v>1.0</v>
      </c>
      <c r="BE29" s="107">
        <v>0.0</v>
      </c>
      <c r="BF29" s="106">
        <v>0.0</v>
      </c>
      <c r="BG29" s="107"/>
      <c r="BH29" s="106">
        <v>1.0</v>
      </c>
      <c r="BI29" s="107">
        <v>0.0</v>
      </c>
      <c r="BJ29" s="106">
        <v>1.0</v>
      </c>
      <c r="BK29" s="107">
        <v>0.0</v>
      </c>
      <c r="BL29" s="106">
        <v>1.0</v>
      </c>
      <c r="BM29" s="107">
        <v>0.0</v>
      </c>
      <c r="BN29" s="109" t="s">
        <v>99</v>
      </c>
      <c r="BO29" s="110"/>
      <c r="BP29" s="110"/>
      <c r="BQ29" s="110"/>
      <c r="BR29" s="110"/>
      <c r="BS29" s="110"/>
      <c r="BT29" s="110"/>
      <c r="BU29" s="110"/>
      <c r="BV29" s="110"/>
    </row>
    <row r="30" ht="30.0" customHeight="1">
      <c r="A30" s="86"/>
      <c r="B30" s="87"/>
      <c r="C30" s="88"/>
      <c r="D30" s="74"/>
      <c r="E30" s="74"/>
      <c r="F30" s="74"/>
      <c r="G30" s="75"/>
      <c r="H30" s="89" t="s">
        <v>79</v>
      </c>
      <c r="I30" s="90">
        <v>146.0</v>
      </c>
      <c r="J30" s="90">
        <v>1.0</v>
      </c>
      <c r="K30" s="90">
        <v>0.0</v>
      </c>
      <c r="L30" s="89" t="s">
        <v>80</v>
      </c>
      <c r="M30" s="91" t="s">
        <v>100</v>
      </c>
      <c r="N30" s="73" t="s">
        <v>101</v>
      </c>
      <c r="O30" s="92">
        <v>149.0</v>
      </c>
      <c r="P30" s="90" t="s">
        <v>97</v>
      </c>
      <c r="Q30" s="92">
        <v>4.0</v>
      </c>
      <c r="R30" s="73" t="s">
        <v>92</v>
      </c>
      <c r="S30" s="92">
        <v>10000.0</v>
      </c>
      <c r="T30" s="73" t="s">
        <v>85</v>
      </c>
      <c r="U30" s="92">
        <v>11.0</v>
      </c>
      <c r="V30" s="91" t="s">
        <v>86</v>
      </c>
      <c r="W30" s="73" t="s">
        <v>87</v>
      </c>
      <c r="X30" s="73" t="s">
        <v>102</v>
      </c>
      <c r="Y30" s="73" t="s">
        <v>103</v>
      </c>
      <c r="Z30" s="92">
        <v>0.0</v>
      </c>
      <c r="AA30" s="94"/>
      <c r="AB30" s="92">
        <v>0.0</v>
      </c>
      <c r="AC30" s="94">
        <v>0.0</v>
      </c>
      <c r="AD30" s="92">
        <v>1.0</v>
      </c>
      <c r="AE30" s="94">
        <v>0.0</v>
      </c>
      <c r="AF30" s="95">
        <v>1.0</v>
      </c>
      <c r="AG30" s="96">
        <f t="shared" si="1"/>
        <v>0</v>
      </c>
      <c r="AH30" s="92">
        <v>0.0</v>
      </c>
      <c r="AI30" s="94">
        <v>0.0</v>
      </c>
      <c r="AJ30" s="92">
        <v>0.0</v>
      </c>
      <c r="AK30" s="94">
        <v>0.0</v>
      </c>
      <c r="AL30" s="92">
        <v>1.0</v>
      </c>
      <c r="AM30" s="94">
        <v>0.0</v>
      </c>
      <c r="AN30" s="95">
        <v>1.0</v>
      </c>
      <c r="AO30" s="97">
        <f t="shared" ref="AO30:AO31" si="4">+AI30+AK30+AM30</f>
        <v>0</v>
      </c>
      <c r="AP30" s="92">
        <v>0.0</v>
      </c>
      <c r="AQ30" s="94">
        <v>0.0</v>
      </c>
      <c r="AR30" s="92">
        <v>0.0</v>
      </c>
      <c r="AS30" s="94">
        <v>0.0</v>
      </c>
      <c r="AT30" s="92">
        <v>1.0</v>
      </c>
      <c r="AU30" s="94">
        <v>0.0</v>
      </c>
      <c r="AV30" s="95">
        <v>1.0</v>
      </c>
      <c r="AW30" s="96">
        <f t="shared" si="3"/>
        <v>0</v>
      </c>
      <c r="AX30" s="92">
        <v>0.0</v>
      </c>
      <c r="AY30" s="94">
        <v>0.0</v>
      </c>
      <c r="AZ30" s="92">
        <v>0.0</v>
      </c>
      <c r="BA30" s="94">
        <v>0.0</v>
      </c>
      <c r="BB30" s="92">
        <v>1.0</v>
      </c>
      <c r="BC30" s="94">
        <v>0.0</v>
      </c>
      <c r="BD30" s="95">
        <v>1.0</v>
      </c>
      <c r="BE30" s="97">
        <f t="shared" ref="BE30:BE31" si="5">+AY30+BA30+BC30</f>
        <v>0</v>
      </c>
      <c r="BF30" s="95">
        <f>BD30+AV30+AN30+AF30</f>
        <v>4</v>
      </c>
      <c r="BG30" s="97">
        <f t="shared" ref="BG30:BG31" si="6">+BE30+AW30+AO30+AG30</f>
        <v>0</v>
      </c>
      <c r="BH30" s="92">
        <v>4.0</v>
      </c>
      <c r="BI30" s="94">
        <v>0.0</v>
      </c>
      <c r="BJ30" s="92">
        <v>4.0</v>
      </c>
      <c r="BK30" s="94">
        <v>0.0</v>
      </c>
      <c r="BL30" s="92">
        <v>4.0</v>
      </c>
      <c r="BM30" s="94">
        <v>0.0</v>
      </c>
      <c r="BN30" s="2"/>
      <c r="BO30" s="2"/>
      <c r="BP30" s="2"/>
      <c r="BQ30" s="2"/>
      <c r="BR30" s="2"/>
      <c r="BS30" s="2"/>
      <c r="BT30" s="2"/>
      <c r="BU30" s="2"/>
      <c r="BV30" s="2"/>
    </row>
    <row r="31" ht="98.25" customHeight="1">
      <c r="A31" s="111"/>
      <c r="B31" s="111"/>
      <c r="C31" s="112"/>
      <c r="D31" s="73"/>
      <c r="E31" s="73"/>
      <c r="F31" s="73"/>
      <c r="G31" s="73"/>
      <c r="H31" s="89" t="s">
        <v>79</v>
      </c>
      <c r="I31" s="90">
        <v>146.0</v>
      </c>
      <c r="J31" s="90">
        <v>1.0</v>
      </c>
      <c r="K31" s="90">
        <v>0.0</v>
      </c>
      <c r="L31" s="89" t="s">
        <v>80</v>
      </c>
      <c r="M31" s="91" t="s">
        <v>104</v>
      </c>
      <c r="N31" s="73" t="s">
        <v>105</v>
      </c>
      <c r="O31" s="92">
        <v>1078.0</v>
      </c>
      <c r="P31" s="92" t="s">
        <v>106</v>
      </c>
      <c r="Q31" s="90">
        <v>4.0</v>
      </c>
      <c r="R31" s="73" t="s">
        <v>92</v>
      </c>
      <c r="S31" s="92">
        <v>10000.0</v>
      </c>
      <c r="T31" s="73" t="s">
        <v>85</v>
      </c>
      <c r="U31" s="92">
        <v>11.0</v>
      </c>
      <c r="V31" s="91" t="s">
        <v>86</v>
      </c>
      <c r="W31" s="73" t="s">
        <v>87</v>
      </c>
      <c r="X31" s="73" t="s">
        <v>107</v>
      </c>
      <c r="Y31" s="73" t="s">
        <v>88</v>
      </c>
      <c r="Z31" s="90">
        <v>0.0</v>
      </c>
      <c r="AA31" s="94">
        <v>0.0</v>
      </c>
      <c r="AB31" s="92">
        <v>0.0</v>
      </c>
      <c r="AC31" s="94"/>
      <c r="AD31" s="92">
        <v>1.0</v>
      </c>
      <c r="AE31" s="94"/>
      <c r="AF31" s="113">
        <v>1.0</v>
      </c>
      <c r="AG31" s="96">
        <f t="shared" si="1"/>
        <v>0</v>
      </c>
      <c r="AH31" s="92">
        <v>0.0</v>
      </c>
      <c r="AI31" s="94">
        <v>0.0</v>
      </c>
      <c r="AJ31" s="92">
        <v>0.0</v>
      </c>
      <c r="AK31" s="94"/>
      <c r="AL31" s="92">
        <v>1.0</v>
      </c>
      <c r="AM31" s="94">
        <v>0.0</v>
      </c>
      <c r="AN31" s="113">
        <v>1.0</v>
      </c>
      <c r="AO31" s="114">
        <f t="shared" si="4"/>
        <v>0</v>
      </c>
      <c r="AP31" s="92">
        <v>0.0</v>
      </c>
      <c r="AQ31" s="94">
        <v>0.0</v>
      </c>
      <c r="AR31" s="92">
        <v>0.0</v>
      </c>
      <c r="AS31" s="94">
        <v>0.0</v>
      </c>
      <c r="AT31" s="92">
        <v>1.0</v>
      </c>
      <c r="AU31" s="94"/>
      <c r="AV31" s="113">
        <v>1.0</v>
      </c>
      <c r="AW31" s="96">
        <f t="shared" si="3"/>
        <v>0</v>
      </c>
      <c r="AX31" s="92">
        <v>0.0</v>
      </c>
      <c r="AY31" s="94">
        <v>0.0</v>
      </c>
      <c r="AZ31" s="92">
        <v>0.0</v>
      </c>
      <c r="BA31" s="94">
        <v>0.0</v>
      </c>
      <c r="BB31" s="92">
        <v>1.0</v>
      </c>
      <c r="BC31" s="94"/>
      <c r="BD31" s="113">
        <f>AZ31+BB31+AX31</f>
        <v>1</v>
      </c>
      <c r="BE31" s="114">
        <f t="shared" si="5"/>
        <v>0</v>
      </c>
      <c r="BF31" s="113">
        <v>3.0</v>
      </c>
      <c r="BG31" s="114">
        <f t="shared" si="6"/>
        <v>0</v>
      </c>
      <c r="BH31" s="92">
        <v>3.0</v>
      </c>
      <c r="BI31" s="115">
        <v>0.0</v>
      </c>
      <c r="BJ31" s="92">
        <v>3.0</v>
      </c>
      <c r="BK31" s="94">
        <v>0.0</v>
      </c>
      <c r="BL31" s="92">
        <v>3.0</v>
      </c>
      <c r="BM31" s="94">
        <v>0.0</v>
      </c>
      <c r="BN31" s="2"/>
      <c r="BO31" s="2"/>
      <c r="BP31" s="2"/>
      <c r="BQ31" s="2"/>
      <c r="BR31" s="2"/>
      <c r="BS31" s="2"/>
      <c r="BT31" s="2"/>
      <c r="BU31" s="2"/>
      <c r="BV31" s="2"/>
    </row>
    <row r="32" ht="30.75" customHeight="1">
      <c r="A32" s="116"/>
      <c r="B32" s="116"/>
      <c r="C32" s="117"/>
      <c r="D32" s="118"/>
      <c r="E32" s="118"/>
      <c r="F32" s="118"/>
      <c r="G32" s="118"/>
      <c r="H32" s="119" t="s">
        <v>79</v>
      </c>
      <c r="I32" s="119">
        <v>146.0</v>
      </c>
      <c r="J32" s="119">
        <v>1.0</v>
      </c>
      <c r="K32" s="119">
        <v>0.0</v>
      </c>
      <c r="L32" s="119" t="s">
        <v>80</v>
      </c>
      <c r="M32" s="120" t="s">
        <v>108</v>
      </c>
      <c r="N32" s="119" t="s">
        <v>109</v>
      </c>
      <c r="O32" s="121">
        <v>1069.0</v>
      </c>
      <c r="P32" s="121" t="s">
        <v>110</v>
      </c>
      <c r="Q32" s="121">
        <v>2.0</v>
      </c>
      <c r="R32" s="119" t="s">
        <v>92</v>
      </c>
      <c r="S32" s="121">
        <v>2000.0</v>
      </c>
      <c r="T32" s="119" t="s">
        <v>111</v>
      </c>
      <c r="U32" s="121">
        <v>11.0</v>
      </c>
      <c r="V32" s="120" t="s">
        <v>86</v>
      </c>
      <c r="W32" s="119" t="s">
        <v>87</v>
      </c>
      <c r="X32" s="119" t="s">
        <v>88</v>
      </c>
      <c r="Y32" s="119" t="s">
        <v>112</v>
      </c>
      <c r="Z32" s="122">
        <v>0.0</v>
      </c>
      <c r="AA32" s="123">
        <v>0.0</v>
      </c>
      <c r="AB32" s="124">
        <v>1.0</v>
      </c>
      <c r="AC32" s="125">
        <v>138000.0</v>
      </c>
      <c r="AD32" s="122">
        <v>0.0</v>
      </c>
      <c r="AE32" s="123">
        <v>0.0</v>
      </c>
      <c r="AF32" s="84">
        <v>1.0</v>
      </c>
      <c r="AG32" s="123">
        <f t="shared" si="1"/>
        <v>138000</v>
      </c>
      <c r="AH32" s="122">
        <v>0.0</v>
      </c>
      <c r="AI32" s="123">
        <v>0.0</v>
      </c>
      <c r="AJ32" s="122">
        <v>0.0</v>
      </c>
      <c r="AK32" s="123">
        <v>0.0</v>
      </c>
      <c r="AL32" s="122">
        <v>0.0</v>
      </c>
      <c r="AM32" s="123">
        <v>0.0</v>
      </c>
      <c r="AN32" s="122">
        <v>0.0</v>
      </c>
      <c r="AO32" s="123">
        <v>0.0</v>
      </c>
      <c r="AP32" s="124">
        <v>1.0</v>
      </c>
      <c r="AQ32" s="125">
        <v>262000.0</v>
      </c>
      <c r="AR32" s="122">
        <v>0.0</v>
      </c>
      <c r="AS32" s="123">
        <v>0.0</v>
      </c>
      <c r="AT32" s="122">
        <v>0.0</v>
      </c>
      <c r="AU32" s="123">
        <v>0.0</v>
      </c>
      <c r="AV32" s="84">
        <v>1.0</v>
      </c>
      <c r="AW32" s="125">
        <f t="shared" si="3"/>
        <v>262000</v>
      </c>
      <c r="AX32" s="122">
        <v>0.0</v>
      </c>
      <c r="AY32" s="123">
        <v>0.0</v>
      </c>
      <c r="AZ32" s="122">
        <v>0.0</v>
      </c>
      <c r="BA32" s="123">
        <v>0.0</v>
      </c>
      <c r="BB32" s="122">
        <v>0.0</v>
      </c>
      <c r="BC32" s="123">
        <v>0.0</v>
      </c>
      <c r="BD32" s="122">
        <v>0.0</v>
      </c>
      <c r="BE32" s="123">
        <v>0.0</v>
      </c>
      <c r="BF32" s="84">
        <v>2.0</v>
      </c>
      <c r="BG32" s="126">
        <f>AW32+AG32</f>
        <v>400000</v>
      </c>
      <c r="BH32" s="127">
        <v>2.0</v>
      </c>
      <c r="BI32" s="126">
        <f>BG32</f>
        <v>400000</v>
      </c>
      <c r="BJ32" s="116">
        <v>2.0</v>
      </c>
      <c r="BK32" s="126">
        <f>BI32</f>
        <v>400000</v>
      </c>
      <c r="BL32" s="116">
        <v>2.0</v>
      </c>
      <c r="BM32" s="126">
        <f>BK32</f>
        <v>400000</v>
      </c>
      <c r="BN32" s="128"/>
      <c r="BO32" s="128"/>
      <c r="BP32" s="128"/>
      <c r="BQ32" s="128"/>
      <c r="BR32" s="128"/>
      <c r="BS32" s="128"/>
      <c r="BT32" s="128"/>
      <c r="BU32" s="128"/>
      <c r="BV32" s="128"/>
    </row>
    <row r="33" ht="43.5" customHeight="1">
      <c r="A33" s="111"/>
      <c r="B33" s="111"/>
      <c r="C33" s="112"/>
      <c r="D33" s="73"/>
      <c r="E33" s="73"/>
      <c r="F33" s="73"/>
      <c r="G33" s="73"/>
      <c r="H33" s="89" t="s">
        <v>79</v>
      </c>
      <c r="I33" s="90">
        <v>146.0</v>
      </c>
      <c r="J33" s="90">
        <v>1.0</v>
      </c>
      <c r="K33" s="90">
        <v>0.0</v>
      </c>
      <c r="L33" s="89" t="s">
        <v>80</v>
      </c>
      <c r="M33" s="91"/>
      <c r="N33" s="73"/>
      <c r="O33" s="92"/>
      <c r="P33" s="92"/>
      <c r="Q33" s="90"/>
      <c r="R33" s="73"/>
      <c r="S33" s="92">
        <v>24500.0</v>
      </c>
      <c r="T33" s="73" t="s">
        <v>113</v>
      </c>
      <c r="U33" s="92">
        <v>11.0</v>
      </c>
      <c r="V33" s="91" t="s">
        <v>86</v>
      </c>
      <c r="W33" s="73" t="s">
        <v>87</v>
      </c>
      <c r="X33" s="73" t="s">
        <v>107</v>
      </c>
      <c r="Y33" s="73" t="s">
        <v>88</v>
      </c>
      <c r="Z33" s="90">
        <v>0.0</v>
      </c>
      <c r="AA33" s="94">
        <v>0.0</v>
      </c>
      <c r="AB33" s="92">
        <v>0.0</v>
      </c>
      <c r="AC33" s="94">
        <v>138000.0</v>
      </c>
      <c r="AD33" s="90">
        <v>0.0</v>
      </c>
      <c r="AE33" s="94">
        <v>0.0</v>
      </c>
      <c r="AF33" s="113">
        <v>0.0</v>
      </c>
      <c r="AG33" s="129">
        <v>138000.0</v>
      </c>
      <c r="AH33" s="90">
        <v>0.0</v>
      </c>
      <c r="AI33" s="94">
        <v>0.0</v>
      </c>
      <c r="AJ33" s="90">
        <v>0.0</v>
      </c>
      <c r="AK33" s="94">
        <v>0.0</v>
      </c>
      <c r="AL33" s="90">
        <v>0.0</v>
      </c>
      <c r="AM33" s="94">
        <v>0.0</v>
      </c>
      <c r="AN33" s="90">
        <v>0.0</v>
      </c>
      <c r="AO33" s="94">
        <v>0.0</v>
      </c>
      <c r="AP33" s="90">
        <v>0.0</v>
      </c>
      <c r="AQ33" s="94">
        <v>262000.0</v>
      </c>
      <c r="AR33" s="92">
        <v>0.0</v>
      </c>
      <c r="AS33" s="94">
        <v>0.0</v>
      </c>
      <c r="AT33" s="92">
        <v>0.0</v>
      </c>
      <c r="AU33" s="94">
        <v>0.0</v>
      </c>
      <c r="AV33" s="92">
        <v>0.0</v>
      </c>
      <c r="AW33" s="94">
        <v>0.0</v>
      </c>
      <c r="AX33" s="92">
        <v>0.0</v>
      </c>
      <c r="AY33" s="94">
        <v>0.0</v>
      </c>
      <c r="AZ33" s="92">
        <v>0.0</v>
      </c>
      <c r="BA33" s="94">
        <v>0.0</v>
      </c>
      <c r="BB33" s="92">
        <v>0.0</v>
      </c>
      <c r="BC33" s="94">
        <v>0.0</v>
      </c>
      <c r="BD33" s="92">
        <v>0.0</v>
      </c>
      <c r="BE33" s="94">
        <v>0.0</v>
      </c>
      <c r="BF33" s="92">
        <v>0.0</v>
      </c>
      <c r="BG33" s="94">
        <v>0.0</v>
      </c>
      <c r="BH33" s="92">
        <v>0.0</v>
      </c>
      <c r="BI33" s="94">
        <v>0.0</v>
      </c>
      <c r="BJ33" s="92">
        <v>0.0</v>
      </c>
      <c r="BK33" s="94">
        <v>0.0</v>
      </c>
      <c r="BL33" s="92">
        <v>0.0</v>
      </c>
      <c r="BM33" s="94">
        <v>0.0</v>
      </c>
      <c r="BN33" s="2"/>
      <c r="BO33" s="2"/>
      <c r="BP33" s="2"/>
      <c r="BQ33" s="2"/>
      <c r="BR33" s="2"/>
      <c r="BS33" s="2"/>
      <c r="BT33" s="2"/>
      <c r="BU33" s="2"/>
      <c r="BV33" s="2"/>
    </row>
    <row r="34" ht="51.75" customHeight="1">
      <c r="A34" s="130"/>
      <c r="B34" s="130"/>
      <c r="C34" s="131"/>
      <c r="D34" s="105"/>
      <c r="E34" s="105"/>
      <c r="F34" s="105"/>
      <c r="G34" s="105"/>
      <c r="H34" s="105" t="s">
        <v>79</v>
      </c>
      <c r="I34" s="105">
        <v>146.0</v>
      </c>
      <c r="J34" s="105">
        <v>1.0</v>
      </c>
      <c r="K34" s="105">
        <v>0.0</v>
      </c>
      <c r="L34" s="105" t="s">
        <v>80</v>
      </c>
      <c r="M34" s="132" t="s">
        <v>114</v>
      </c>
      <c r="N34" s="104" t="s">
        <v>115</v>
      </c>
      <c r="O34" s="104">
        <v>149.0</v>
      </c>
      <c r="P34" s="104" t="s">
        <v>116</v>
      </c>
      <c r="Q34" s="104">
        <v>2.0</v>
      </c>
      <c r="R34" s="105" t="s">
        <v>92</v>
      </c>
      <c r="S34" s="104">
        <v>2000.0</v>
      </c>
      <c r="T34" s="105" t="s">
        <v>111</v>
      </c>
      <c r="U34" s="104">
        <v>11.0</v>
      </c>
      <c r="V34" s="103" t="s">
        <v>86</v>
      </c>
      <c r="W34" s="105" t="s">
        <v>87</v>
      </c>
      <c r="X34" s="105" t="s">
        <v>88</v>
      </c>
      <c r="Y34" s="105" t="s">
        <v>88</v>
      </c>
      <c r="Z34" s="133">
        <v>0.0</v>
      </c>
      <c r="AA34" s="134">
        <v>0.0</v>
      </c>
      <c r="AB34" s="104"/>
      <c r="AC34" s="107"/>
      <c r="AD34" s="133">
        <v>0.0</v>
      </c>
      <c r="AE34" s="134">
        <v>0.0</v>
      </c>
      <c r="AF34" s="133">
        <v>0.0</v>
      </c>
      <c r="AG34" s="134">
        <v>0.0</v>
      </c>
      <c r="AH34" s="104">
        <v>2.0</v>
      </c>
      <c r="AI34" s="107">
        <v>43333.33</v>
      </c>
      <c r="AJ34" s="104">
        <v>2.0</v>
      </c>
      <c r="AK34" s="107">
        <v>43333.33</v>
      </c>
      <c r="AL34" s="104">
        <v>2.0</v>
      </c>
      <c r="AM34" s="107">
        <v>43333.33</v>
      </c>
      <c r="AN34" s="135"/>
      <c r="AO34" s="136">
        <f>AM34+AK34+AI34</f>
        <v>129999.99</v>
      </c>
      <c r="AP34" s="104">
        <v>2.0</v>
      </c>
      <c r="AQ34" s="107">
        <v>43333.33</v>
      </c>
      <c r="AR34" s="104">
        <v>2.0</v>
      </c>
      <c r="AS34" s="107">
        <v>43333.33</v>
      </c>
      <c r="AT34" s="104">
        <v>2.0</v>
      </c>
      <c r="AU34" s="107">
        <v>43333.33</v>
      </c>
      <c r="AV34" s="135"/>
      <c r="AW34" s="136">
        <f>AU34+AS34+AQ34</f>
        <v>129999.99</v>
      </c>
      <c r="AX34" s="104">
        <v>2.0</v>
      </c>
      <c r="AY34" s="107">
        <v>43333.33</v>
      </c>
      <c r="AZ34" s="104">
        <v>2.0</v>
      </c>
      <c r="BA34" s="107">
        <v>43333.33</v>
      </c>
      <c r="BB34" s="104">
        <v>2.0</v>
      </c>
      <c r="BC34" s="107">
        <v>43333.33</v>
      </c>
      <c r="BD34" s="135"/>
      <c r="BE34" s="136">
        <f>BC34+BA34+AY34</f>
        <v>129999.99</v>
      </c>
      <c r="BF34" s="135"/>
      <c r="BG34" s="137">
        <f>BE34+AW34+AO34</f>
        <v>389999.97</v>
      </c>
      <c r="BH34" s="130"/>
      <c r="BI34" s="130"/>
      <c r="BJ34" s="130"/>
      <c r="BK34" s="130"/>
      <c r="BL34" s="130"/>
      <c r="BM34" s="130"/>
      <c r="BN34" s="138" t="s">
        <v>117</v>
      </c>
      <c r="BO34" s="110"/>
      <c r="BP34" s="110"/>
      <c r="BQ34" s="110"/>
      <c r="BR34" s="110"/>
      <c r="BS34" s="110"/>
      <c r="BT34" s="110"/>
      <c r="BU34" s="110"/>
      <c r="BV34" s="110"/>
    </row>
    <row r="35" ht="30.75" customHeight="1">
      <c r="A35" s="111"/>
      <c r="B35" s="111"/>
      <c r="C35" s="139"/>
      <c r="D35" s="93"/>
      <c r="E35" s="93"/>
      <c r="F35" s="93"/>
      <c r="G35" s="93"/>
      <c r="H35" s="89" t="s">
        <v>79</v>
      </c>
      <c r="I35" s="90">
        <v>146.0</v>
      </c>
      <c r="J35" s="90">
        <v>1.0</v>
      </c>
      <c r="K35" s="90">
        <v>0.0</v>
      </c>
      <c r="L35" s="89" t="s">
        <v>80</v>
      </c>
      <c r="M35" s="89"/>
      <c r="N35" s="93"/>
      <c r="O35" s="90"/>
      <c r="P35" s="90"/>
      <c r="Q35" s="90"/>
      <c r="R35" s="93"/>
      <c r="S35" s="90">
        <v>24710.0</v>
      </c>
      <c r="T35" s="93" t="s">
        <v>118</v>
      </c>
      <c r="U35" s="92">
        <v>11.0</v>
      </c>
      <c r="V35" s="91" t="s">
        <v>86</v>
      </c>
      <c r="W35" s="73" t="s">
        <v>87</v>
      </c>
      <c r="X35" s="73" t="s">
        <v>88</v>
      </c>
      <c r="Y35" s="73" t="s">
        <v>88</v>
      </c>
      <c r="Z35" s="90">
        <v>0.0</v>
      </c>
      <c r="AA35" s="94">
        <v>0.0</v>
      </c>
      <c r="AB35" s="90">
        <v>0.0</v>
      </c>
      <c r="AC35" s="94">
        <v>0.0</v>
      </c>
      <c r="AD35" s="90">
        <v>0.0</v>
      </c>
      <c r="AE35" s="94">
        <v>0.0</v>
      </c>
      <c r="AF35" s="90">
        <v>0.0</v>
      </c>
      <c r="AG35" s="94">
        <v>0.0</v>
      </c>
      <c r="AH35" s="90">
        <v>0.0</v>
      </c>
      <c r="AI35" s="140">
        <v>24375.0</v>
      </c>
      <c r="AJ35" s="90">
        <v>1.0</v>
      </c>
      <c r="AK35" s="140">
        <v>24375.0</v>
      </c>
      <c r="AL35" s="90">
        <v>1.0</v>
      </c>
      <c r="AM35" s="140">
        <v>24375.0</v>
      </c>
      <c r="AN35" s="90">
        <v>0.0</v>
      </c>
      <c r="AO35" s="94">
        <f t="shared" ref="AO35:AO36" si="7">AI35+AK35+AM35</f>
        <v>73125</v>
      </c>
      <c r="AP35" s="90">
        <v>0.0</v>
      </c>
      <c r="AQ35" s="94">
        <v>0.0</v>
      </c>
      <c r="AR35" s="92">
        <v>0.0</v>
      </c>
      <c r="AS35" s="94">
        <v>0.0</v>
      </c>
      <c r="AT35" s="92">
        <v>0.0</v>
      </c>
      <c r="AU35" s="94">
        <v>0.0</v>
      </c>
      <c r="AV35" s="92">
        <v>0.0</v>
      </c>
      <c r="AW35" s="94">
        <v>0.0</v>
      </c>
      <c r="AX35" s="92">
        <v>0.0</v>
      </c>
      <c r="AY35" s="94">
        <v>0.0</v>
      </c>
      <c r="AZ35" s="92">
        <v>0.0</v>
      </c>
      <c r="BA35" s="94">
        <v>0.0</v>
      </c>
      <c r="BB35" s="92">
        <v>0.0</v>
      </c>
      <c r="BC35" s="94">
        <v>0.0</v>
      </c>
      <c r="BD35" s="92">
        <v>0.0</v>
      </c>
      <c r="BE35" s="94">
        <v>0.0</v>
      </c>
      <c r="BF35" s="92">
        <v>0.0</v>
      </c>
      <c r="BG35" s="94">
        <v>195000.0</v>
      </c>
      <c r="BH35" s="111"/>
      <c r="BI35" s="111"/>
      <c r="BJ35" s="111"/>
      <c r="BK35" s="111"/>
      <c r="BL35" s="111"/>
      <c r="BM35" s="111"/>
    </row>
    <row r="36" ht="43.5" customHeight="1">
      <c r="A36" s="111"/>
      <c r="B36" s="111"/>
      <c r="C36" s="112"/>
      <c r="D36" s="73"/>
      <c r="E36" s="73"/>
      <c r="F36" s="73"/>
      <c r="G36" s="73"/>
      <c r="H36" s="89" t="s">
        <v>79</v>
      </c>
      <c r="I36" s="90">
        <v>146.0</v>
      </c>
      <c r="J36" s="90">
        <v>1.0</v>
      </c>
      <c r="K36" s="90">
        <v>0.0</v>
      </c>
      <c r="L36" s="89" t="s">
        <v>80</v>
      </c>
      <c r="M36" s="91"/>
      <c r="N36" s="73"/>
      <c r="O36" s="92"/>
      <c r="P36" s="92"/>
      <c r="Q36" s="90"/>
      <c r="R36" s="73"/>
      <c r="S36" s="92">
        <v>24710.0</v>
      </c>
      <c r="T36" s="93" t="s">
        <v>118</v>
      </c>
      <c r="U36" s="92">
        <v>11.0</v>
      </c>
      <c r="V36" s="91" t="s">
        <v>86</v>
      </c>
      <c r="W36" s="73" t="s">
        <v>87</v>
      </c>
      <c r="X36" s="73" t="s">
        <v>88</v>
      </c>
      <c r="Y36" s="73" t="s">
        <v>88</v>
      </c>
      <c r="Z36" s="90">
        <v>0.0</v>
      </c>
      <c r="AA36" s="94">
        <v>0.0</v>
      </c>
      <c r="AB36" s="90">
        <v>0.0</v>
      </c>
      <c r="AC36" s="94">
        <v>0.0</v>
      </c>
      <c r="AD36" s="90">
        <v>0.0</v>
      </c>
      <c r="AE36" s="94">
        <v>0.0</v>
      </c>
      <c r="AF36" s="90">
        <v>0.0</v>
      </c>
      <c r="AG36" s="94">
        <v>0.0</v>
      </c>
      <c r="AH36" s="92">
        <v>0.0</v>
      </c>
      <c r="AI36" s="140">
        <v>24375.0</v>
      </c>
      <c r="AJ36" s="92">
        <v>1.0</v>
      </c>
      <c r="AK36" s="140">
        <v>24375.0</v>
      </c>
      <c r="AL36" s="92">
        <v>1.0</v>
      </c>
      <c r="AM36" s="140">
        <v>24375.0</v>
      </c>
      <c r="AN36" s="90">
        <v>0.0</v>
      </c>
      <c r="AO36" s="94">
        <f t="shared" si="7"/>
        <v>73125</v>
      </c>
      <c r="AP36" s="90">
        <v>0.0</v>
      </c>
      <c r="AQ36" s="94">
        <v>0.0</v>
      </c>
      <c r="AR36" s="92">
        <v>0.0</v>
      </c>
      <c r="AS36" s="94">
        <v>0.0</v>
      </c>
      <c r="AT36" s="92">
        <v>0.0</v>
      </c>
      <c r="AU36" s="94">
        <v>0.0</v>
      </c>
      <c r="AV36" s="92">
        <v>0.0</v>
      </c>
      <c r="AW36" s="94">
        <v>0.0</v>
      </c>
      <c r="AX36" s="92">
        <v>0.0</v>
      </c>
      <c r="AY36" s="94">
        <v>0.0</v>
      </c>
      <c r="AZ36" s="92">
        <v>0.0</v>
      </c>
      <c r="BA36" s="94">
        <v>0.0</v>
      </c>
      <c r="BB36" s="92">
        <v>0.0</v>
      </c>
      <c r="BC36" s="94">
        <v>0.0</v>
      </c>
      <c r="BD36" s="92">
        <v>0.0</v>
      </c>
      <c r="BE36" s="94">
        <v>0.0</v>
      </c>
      <c r="BF36" s="92">
        <v>0.0</v>
      </c>
      <c r="BG36" s="94">
        <v>195000.0</v>
      </c>
      <c r="BH36" s="92"/>
      <c r="BI36" s="115"/>
      <c r="BJ36" s="92"/>
      <c r="BK36" s="115"/>
      <c r="BL36" s="92"/>
      <c r="BM36" s="115"/>
      <c r="BN36" s="2"/>
      <c r="BO36" s="2"/>
      <c r="BP36" s="2"/>
      <c r="BQ36" s="2"/>
      <c r="BR36" s="2"/>
      <c r="BS36" s="2"/>
      <c r="BT36" s="2"/>
      <c r="BU36" s="2"/>
      <c r="BV36" s="2"/>
    </row>
    <row r="37" ht="45.0" customHeight="1">
      <c r="A37" s="116"/>
      <c r="B37" s="116"/>
      <c r="C37" s="117"/>
      <c r="D37" s="141"/>
      <c r="E37" s="141"/>
      <c r="F37" s="141"/>
      <c r="G37" s="141"/>
      <c r="H37" s="89" t="s">
        <v>79</v>
      </c>
      <c r="I37" s="90">
        <v>146.0</v>
      </c>
      <c r="J37" s="90">
        <v>1.0</v>
      </c>
      <c r="K37" s="90">
        <v>0.0</v>
      </c>
      <c r="L37" s="89" t="s">
        <v>80</v>
      </c>
      <c r="M37" s="120" t="s">
        <v>119</v>
      </c>
      <c r="N37" s="119" t="s">
        <v>120</v>
      </c>
      <c r="O37" s="121">
        <v>1034.0</v>
      </c>
      <c r="P37" s="121" t="s">
        <v>121</v>
      </c>
      <c r="Q37" s="121">
        <v>4.0</v>
      </c>
      <c r="R37" s="119" t="s">
        <v>92</v>
      </c>
      <c r="S37" s="121">
        <v>2000.0</v>
      </c>
      <c r="T37" s="119" t="s">
        <v>122</v>
      </c>
      <c r="U37" s="121">
        <v>11.0</v>
      </c>
      <c r="V37" s="120" t="s">
        <v>86</v>
      </c>
      <c r="W37" s="119" t="s">
        <v>87</v>
      </c>
      <c r="X37" s="119" t="s">
        <v>88</v>
      </c>
      <c r="Y37" s="119" t="s">
        <v>88</v>
      </c>
      <c r="Z37" s="122">
        <v>0.0</v>
      </c>
      <c r="AA37" s="123">
        <v>0.0</v>
      </c>
      <c r="AB37" s="122">
        <v>0.0</v>
      </c>
      <c r="AC37" s="123">
        <v>0.0</v>
      </c>
      <c r="AD37" s="124">
        <v>1.0</v>
      </c>
      <c r="AE37" s="125">
        <v>128000.0</v>
      </c>
      <c r="AF37" s="84">
        <v>1.0</v>
      </c>
      <c r="AG37" s="142">
        <f>+AA37+AC37+AE37</f>
        <v>128000</v>
      </c>
      <c r="AH37" s="124">
        <v>1.0</v>
      </c>
      <c r="AI37" s="125">
        <v>65500.0</v>
      </c>
      <c r="AJ37" s="122">
        <v>0.0</v>
      </c>
      <c r="AK37" s="123">
        <v>0.0</v>
      </c>
      <c r="AL37" s="124">
        <v>1.0</v>
      </c>
      <c r="AM37" s="125">
        <v>65500.0</v>
      </c>
      <c r="AN37" s="84"/>
      <c r="AO37" s="143">
        <f>AI37+AM37</f>
        <v>131000</v>
      </c>
      <c r="AP37" s="124">
        <v>1.0</v>
      </c>
      <c r="AQ37" s="125">
        <v>65500.0</v>
      </c>
      <c r="AR37" s="124">
        <v>1.0</v>
      </c>
      <c r="AS37" s="125">
        <v>65500.0</v>
      </c>
      <c r="AT37" s="122">
        <v>0.0</v>
      </c>
      <c r="AU37" s="123">
        <v>0.0</v>
      </c>
      <c r="AV37" s="84"/>
      <c r="AW37" s="142">
        <f>+AQ37+AS37+AU37</f>
        <v>131000</v>
      </c>
      <c r="AX37" s="124">
        <v>1.0</v>
      </c>
      <c r="AY37" s="125">
        <v>68500.0</v>
      </c>
      <c r="AZ37" s="124">
        <v>1.0</v>
      </c>
      <c r="BA37" s="125">
        <v>65500.0</v>
      </c>
      <c r="BB37" s="122">
        <v>0.0</v>
      </c>
      <c r="BC37" s="123">
        <v>0.0</v>
      </c>
      <c r="BD37" s="84"/>
      <c r="BE37" s="85">
        <f>AY37+BA37</f>
        <v>134000</v>
      </c>
      <c r="BF37" s="84">
        <f>AZ37+AX37+AR37+AP37+AL37+AH37+AD37</f>
        <v>7</v>
      </c>
      <c r="BG37" s="85">
        <f t="shared" ref="BG37:BG39" si="8">BE37+AW37+AO37+AG37</f>
        <v>524000</v>
      </c>
      <c r="BH37" s="124"/>
      <c r="BI37" s="116"/>
      <c r="BJ37" s="124"/>
      <c r="BK37" s="116"/>
      <c r="BL37" s="124"/>
      <c r="BM37" s="116"/>
      <c r="BN37" s="128"/>
      <c r="BO37" s="128"/>
      <c r="BP37" s="128"/>
      <c r="BQ37" s="128"/>
      <c r="BR37" s="128"/>
      <c r="BS37" s="128"/>
      <c r="BT37" s="128"/>
      <c r="BU37" s="128"/>
      <c r="BV37" s="128"/>
    </row>
    <row r="38" ht="45.0" customHeight="1">
      <c r="A38" s="111"/>
      <c r="B38" s="111"/>
      <c r="C38" s="139"/>
      <c r="D38" s="144"/>
      <c r="E38" s="144"/>
      <c r="F38" s="144"/>
      <c r="G38" s="144"/>
      <c r="H38" s="89" t="s">
        <v>79</v>
      </c>
      <c r="I38" s="90">
        <v>146.0</v>
      </c>
      <c r="J38" s="90">
        <v>1.0</v>
      </c>
      <c r="K38" s="90">
        <v>0.0</v>
      </c>
      <c r="L38" s="89" t="s">
        <v>80</v>
      </c>
      <c r="M38" s="89"/>
      <c r="N38" s="93"/>
      <c r="O38" s="90"/>
      <c r="P38" s="90"/>
      <c r="Q38" s="90"/>
      <c r="R38" s="93"/>
      <c r="S38" s="90">
        <v>26210.0</v>
      </c>
      <c r="T38" s="93" t="s">
        <v>123</v>
      </c>
      <c r="U38" s="90">
        <v>11.0</v>
      </c>
      <c r="V38" s="89" t="s">
        <v>86</v>
      </c>
      <c r="W38" s="93" t="s">
        <v>87</v>
      </c>
      <c r="X38" s="93" t="s">
        <v>88</v>
      </c>
      <c r="Y38" s="93" t="s">
        <v>88</v>
      </c>
      <c r="Z38" s="145">
        <v>0.0</v>
      </c>
      <c r="AA38" s="146">
        <v>0.0</v>
      </c>
      <c r="AB38" s="145">
        <v>0.0</v>
      </c>
      <c r="AC38" s="146">
        <v>0.0</v>
      </c>
      <c r="AD38" s="90"/>
      <c r="AE38" s="140">
        <v>125000.0</v>
      </c>
      <c r="AF38" s="147"/>
      <c r="AG38" s="96">
        <f t="shared" ref="AG38:AG41" si="9">AE38</f>
        <v>125000</v>
      </c>
      <c r="AH38" s="90"/>
      <c r="AI38" s="140">
        <v>62500.0</v>
      </c>
      <c r="AJ38" s="145">
        <v>0.0</v>
      </c>
      <c r="AK38" s="146">
        <v>0.0</v>
      </c>
      <c r="AL38" s="90"/>
      <c r="AM38" s="140">
        <v>62500.0</v>
      </c>
      <c r="AN38" s="147">
        <v>1.0</v>
      </c>
      <c r="AO38" s="148">
        <f t="shared" ref="AO38:AO39" si="10">AM38+AI38</f>
        <v>125000</v>
      </c>
      <c r="AP38" s="90"/>
      <c r="AQ38" s="140">
        <v>62500.0</v>
      </c>
      <c r="AR38" s="90"/>
      <c r="AS38" s="140">
        <v>62500.0</v>
      </c>
      <c r="AT38" s="145">
        <v>0.0</v>
      </c>
      <c r="AU38" s="146">
        <v>0.0</v>
      </c>
      <c r="AV38" s="147"/>
      <c r="AW38" s="148">
        <f t="shared" ref="AW38:AW39" si="11">AQ38+AS38</f>
        <v>125000</v>
      </c>
      <c r="AX38" s="90"/>
      <c r="AY38" s="140">
        <v>62500.0</v>
      </c>
      <c r="AZ38" s="90"/>
      <c r="BA38" s="140">
        <v>62500.0</v>
      </c>
      <c r="BB38" s="145">
        <v>0.0</v>
      </c>
      <c r="BC38" s="149">
        <v>0.0</v>
      </c>
      <c r="BD38" s="147"/>
      <c r="BE38" s="150">
        <f>BA38+AY38</f>
        <v>125000</v>
      </c>
      <c r="BF38" s="147"/>
      <c r="BG38" s="150">
        <f t="shared" si="8"/>
        <v>500000</v>
      </c>
      <c r="BH38" s="90"/>
      <c r="BI38" s="111"/>
      <c r="BJ38" s="90"/>
      <c r="BK38" s="111"/>
      <c r="BL38" s="90"/>
      <c r="BM38" s="111"/>
    </row>
    <row r="39" ht="45.0" customHeight="1">
      <c r="A39" s="111"/>
      <c r="B39" s="111"/>
      <c r="C39" s="139"/>
      <c r="D39" s="144"/>
      <c r="E39" s="144"/>
      <c r="F39" s="144"/>
      <c r="G39" s="144"/>
      <c r="H39" s="89" t="s">
        <v>79</v>
      </c>
      <c r="I39" s="90">
        <v>146.0</v>
      </c>
      <c r="J39" s="90">
        <v>1.0</v>
      </c>
      <c r="K39" s="90">
        <v>0.0</v>
      </c>
      <c r="L39" s="89" t="s">
        <v>80</v>
      </c>
      <c r="M39" s="89"/>
      <c r="N39" s="93"/>
      <c r="O39" s="90"/>
      <c r="P39" s="90"/>
      <c r="Q39" s="90"/>
      <c r="R39" s="93"/>
      <c r="S39" s="90">
        <v>35620.0</v>
      </c>
      <c r="T39" s="93" t="s">
        <v>124</v>
      </c>
      <c r="U39" s="90">
        <v>11.0</v>
      </c>
      <c r="V39" s="89" t="s">
        <v>86</v>
      </c>
      <c r="W39" s="93" t="s">
        <v>87</v>
      </c>
      <c r="X39" s="93" t="s">
        <v>88</v>
      </c>
      <c r="Y39" s="93" t="s">
        <v>88</v>
      </c>
      <c r="Z39" s="145">
        <v>0.0</v>
      </c>
      <c r="AA39" s="146">
        <v>0.0</v>
      </c>
      <c r="AB39" s="145">
        <v>0.0</v>
      </c>
      <c r="AC39" s="146">
        <v>0.0</v>
      </c>
      <c r="AD39" s="90"/>
      <c r="AE39" s="140">
        <v>6000.0</v>
      </c>
      <c r="AF39" s="147"/>
      <c r="AG39" s="96">
        <f t="shared" si="9"/>
        <v>6000</v>
      </c>
      <c r="AH39" s="90"/>
      <c r="AI39" s="140">
        <v>3000.0</v>
      </c>
      <c r="AJ39" s="145">
        <v>0.0</v>
      </c>
      <c r="AK39" s="146">
        <v>0.0</v>
      </c>
      <c r="AL39" s="90"/>
      <c r="AM39" s="140">
        <v>3000.0</v>
      </c>
      <c r="AN39" s="147">
        <v>1.0</v>
      </c>
      <c r="AO39" s="148">
        <f t="shared" si="10"/>
        <v>6000</v>
      </c>
      <c r="AP39" s="90"/>
      <c r="AQ39" s="140">
        <v>3000.0</v>
      </c>
      <c r="AR39" s="90"/>
      <c r="AS39" s="140">
        <v>3000.0</v>
      </c>
      <c r="AT39" s="145">
        <v>0.0</v>
      </c>
      <c r="AU39" s="146">
        <v>0.0</v>
      </c>
      <c r="AV39" s="147"/>
      <c r="AW39" s="96">
        <f t="shared" si="11"/>
        <v>6000</v>
      </c>
      <c r="AX39" s="90"/>
      <c r="AY39" s="140">
        <v>3000.0</v>
      </c>
      <c r="AZ39" s="90"/>
      <c r="BA39" s="140">
        <v>3000.0</v>
      </c>
      <c r="BB39" s="145">
        <v>0.0</v>
      </c>
      <c r="BC39" s="149">
        <v>0.0</v>
      </c>
      <c r="BD39" s="147"/>
      <c r="BE39" s="150">
        <f>AY39+BA39</f>
        <v>6000</v>
      </c>
      <c r="BF39" s="147"/>
      <c r="BG39" s="150">
        <f t="shared" si="8"/>
        <v>24000</v>
      </c>
      <c r="BH39" s="90"/>
      <c r="BI39" s="111"/>
      <c r="BJ39" s="90"/>
      <c r="BK39" s="111"/>
      <c r="BL39" s="90"/>
      <c r="BM39" s="111"/>
    </row>
    <row r="40" ht="45.0" customHeight="1">
      <c r="A40" s="116"/>
      <c r="B40" s="116"/>
      <c r="C40" s="117"/>
      <c r="D40" s="141"/>
      <c r="E40" s="141"/>
      <c r="F40" s="141"/>
      <c r="G40" s="141"/>
      <c r="H40" s="89" t="s">
        <v>79</v>
      </c>
      <c r="I40" s="90">
        <v>146.0</v>
      </c>
      <c r="J40" s="90">
        <v>1.0</v>
      </c>
      <c r="K40" s="90">
        <v>0.0</v>
      </c>
      <c r="L40" s="89" t="s">
        <v>80</v>
      </c>
      <c r="M40" s="76" t="s">
        <v>125</v>
      </c>
      <c r="N40" s="119" t="s">
        <v>126</v>
      </c>
      <c r="O40" s="121">
        <v>154.0</v>
      </c>
      <c r="P40" s="121" t="s">
        <v>127</v>
      </c>
      <c r="Q40" s="121">
        <v>4.0</v>
      </c>
      <c r="R40" s="119" t="s">
        <v>92</v>
      </c>
      <c r="S40" s="121" t="s">
        <v>128</v>
      </c>
      <c r="T40" s="119" t="s">
        <v>129</v>
      </c>
      <c r="U40" s="121">
        <v>11.0</v>
      </c>
      <c r="V40" s="120" t="s">
        <v>86</v>
      </c>
      <c r="W40" s="119" t="s">
        <v>87</v>
      </c>
      <c r="X40" s="119" t="s">
        <v>88</v>
      </c>
      <c r="Y40" s="119" t="s">
        <v>88</v>
      </c>
      <c r="Z40" s="118">
        <v>0.0</v>
      </c>
      <c r="AA40" s="123">
        <v>0.0</v>
      </c>
      <c r="AB40" s="122">
        <v>0.0</v>
      </c>
      <c r="AC40" s="123">
        <v>0.0</v>
      </c>
      <c r="AD40" s="122">
        <v>2.0</v>
      </c>
      <c r="AE40" s="123">
        <v>130000.0</v>
      </c>
      <c r="AF40" s="84">
        <v>2.0</v>
      </c>
      <c r="AG40" s="142">
        <f t="shared" si="9"/>
        <v>130000</v>
      </c>
      <c r="AH40" s="122">
        <v>0.0</v>
      </c>
      <c r="AI40" s="123">
        <v>0.0</v>
      </c>
      <c r="AJ40" s="122">
        <v>1.0</v>
      </c>
      <c r="AK40" s="123">
        <v>25000.0</v>
      </c>
      <c r="AL40" s="124">
        <v>0.0</v>
      </c>
      <c r="AM40" s="123">
        <v>0.0</v>
      </c>
      <c r="AN40" s="84">
        <v>1.0</v>
      </c>
      <c r="AO40" s="85">
        <f t="shared" ref="AO40:AO41" si="12">AK40</f>
        <v>25000</v>
      </c>
      <c r="AP40" s="122">
        <v>1.0</v>
      </c>
      <c r="AQ40" s="123">
        <v>90000.0</v>
      </c>
      <c r="AR40" s="124"/>
      <c r="AS40" s="125"/>
      <c r="AT40" s="122">
        <v>1.0</v>
      </c>
      <c r="AU40" s="123">
        <v>130000.0</v>
      </c>
      <c r="AV40" s="151">
        <v>2.0</v>
      </c>
      <c r="AW40" s="152">
        <v>200000.0</v>
      </c>
      <c r="AX40" s="122">
        <v>0.0</v>
      </c>
      <c r="AY40" s="123">
        <v>0.0</v>
      </c>
      <c r="AZ40" s="122">
        <v>0.0</v>
      </c>
      <c r="BA40" s="123">
        <v>0.0</v>
      </c>
      <c r="BB40" s="122">
        <v>0.0</v>
      </c>
      <c r="BC40" s="123">
        <v>0.0</v>
      </c>
      <c r="BD40" s="122">
        <v>0.0</v>
      </c>
      <c r="BE40" s="123">
        <v>0.0</v>
      </c>
      <c r="BF40" s="84">
        <v>5.0</v>
      </c>
      <c r="BG40" s="85">
        <v>670000.0</v>
      </c>
      <c r="BH40" s="90"/>
      <c r="BI40" s="111"/>
      <c r="BJ40" s="90"/>
      <c r="BK40" s="111"/>
      <c r="BL40" s="90"/>
      <c r="BM40" s="111"/>
      <c r="BN40" s="153"/>
      <c r="BO40" s="153"/>
      <c r="BP40" s="153"/>
      <c r="BQ40" s="153"/>
      <c r="BR40" s="153"/>
      <c r="BS40" s="153"/>
      <c r="BT40" s="153"/>
      <c r="BU40" s="153"/>
      <c r="BV40" s="153"/>
    </row>
    <row r="41" ht="45.0" customHeight="1">
      <c r="A41" s="111"/>
      <c r="B41" s="111"/>
      <c r="C41" s="139"/>
      <c r="D41" s="144"/>
      <c r="E41" s="144"/>
      <c r="F41" s="144"/>
      <c r="G41" s="144"/>
      <c r="H41" s="89"/>
      <c r="I41" s="90"/>
      <c r="J41" s="90"/>
      <c r="K41" s="90"/>
      <c r="L41" s="89"/>
      <c r="M41" s="89"/>
      <c r="N41" s="93"/>
      <c r="O41" s="90"/>
      <c r="P41" s="90"/>
      <c r="Q41" s="90"/>
      <c r="R41" s="93"/>
      <c r="S41" s="145">
        <v>31110.0</v>
      </c>
      <c r="T41" s="145" t="s">
        <v>129</v>
      </c>
      <c r="U41" s="90">
        <v>11.0</v>
      </c>
      <c r="V41" s="89" t="s">
        <v>86</v>
      </c>
      <c r="W41" s="93" t="s">
        <v>87</v>
      </c>
      <c r="X41" s="93" t="s">
        <v>88</v>
      </c>
      <c r="Y41" s="93" t="s">
        <v>112</v>
      </c>
      <c r="Z41" s="145">
        <v>0.0</v>
      </c>
      <c r="AA41" s="146">
        <v>0.0</v>
      </c>
      <c r="AB41" s="145">
        <v>0.0</v>
      </c>
      <c r="AC41" s="146">
        <v>0.0</v>
      </c>
      <c r="AD41" s="145">
        <v>2.0</v>
      </c>
      <c r="AE41" s="146">
        <v>130000.0</v>
      </c>
      <c r="AF41" s="147">
        <v>2.0</v>
      </c>
      <c r="AG41" s="96">
        <f t="shared" si="9"/>
        <v>130000</v>
      </c>
      <c r="AH41" s="145">
        <v>0.0</v>
      </c>
      <c r="AI41" s="146">
        <v>0.0</v>
      </c>
      <c r="AJ41" s="145">
        <v>1.0</v>
      </c>
      <c r="AK41" s="146">
        <v>25000.0</v>
      </c>
      <c r="AL41" s="90">
        <v>0.0</v>
      </c>
      <c r="AM41" s="149">
        <v>0.0</v>
      </c>
      <c r="AN41" s="147">
        <v>1.0</v>
      </c>
      <c r="AO41" s="150">
        <f t="shared" si="12"/>
        <v>25000</v>
      </c>
      <c r="AP41" s="145">
        <v>1.0</v>
      </c>
      <c r="AQ41" s="149">
        <v>90000.0</v>
      </c>
      <c r="AR41" s="90"/>
      <c r="AS41" s="140"/>
      <c r="AT41" s="145">
        <v>1.0</v>
      </c>
      <c r="AU41" s="149">
        <v>130000.0</v>
      </c>
      <c r="AV41" s="154">
        <v>2.0</v>
      </c>
      <c r="AW41" s="155">
        <v>200000.0</v>
      </c>
      <c r="AX41" s="145">
        <v>0.0</v>
      </c>
      <c r="AY41" s="149">
        <v>0.0</v>
      </c>
      <c r="AZ41" s="145">
        <v>0.0</v>
      </c>
      <c r="BA41" s="149">
        <v>0.0</v>
      </c>
      <c r="BB41" s="145">
        <v>0.0</v>
      </c>
      <c r="BC41" s="149">
        <v>0.0</v>
      </c>
      <c r="BD41" s="145">
        <v>0.0</v>
      </c>
      <c r="BE41" s="149">
        <v>0.0</v>
      </c>
      <c r="BF41" s="147">
        <v>5.0</v>
      </c>
      <c r="BG41" s="150">
        <f>AU41+AQ41+AO41+AK41+AG41</f>
        <v>400000</v>
      </c>
      <c r="BH41" s="90"/>
      <c r="BI41" s="111"/>
      <c r="BJ41" s="90"/>
      <c r="BK41" s="111"/>
      <c r="BL41" s="90"/>
      <c r="BM41" s="111"/>
      <c r="BN41" s="153"/>
      <c r="BO41" s="153"/>
      <c r="BP41" s="153"/>
      <c r="BQ41" s="153"/>
      <c r="BR41" s="153"/>
      <c r="BS41" s="153"/>
      <c r="BT41" s="153"/>
      <c r="BU41" s="153"/>
      <c r="BV41" s="153"/>
    </row>
    <row r="42" ht="45.0" customHeight="1">
      <c r="A42" s="111"/>
      <c r="B42" s="111"/>
      <c r="C42" s="139"/>
      <c r="D42" s="144"/>
      <c r="E42" s="144"/>
      <c r="F42" s="144"/>
      <c r="G42" s="144"/>
      <c r="H42" s="89"/>
      <c r="I42" s="90"/>
      <c r="J42" s="90"/>
      <c r="K42" s="90"/>
      <c r="L42" s="89"/>
      <c r="M42" s="89"/>
      <c r="N42" s="93"/>
      <c r="O42" s="90"/>
      <c r="P42" s="90"/>
      <c r="Q42" s="90"/>
      <c r="R42" s="93"/>
      <c r="S42" s="156">
        <v>29100.0</v>
      </c>
      <c r="T42" s="145" t="s">
        <v>130</v>
      </c>
      <c r="U42" s="90">
        <v>11.0</v>
      </c>
      <c r="V42" s="89" t="s">
        <v>86</v>
      </c>
      <c r="W42" s="93" t="s">
        <v>87</v>
      </c>
      <c r="X42" s="93" t="s">
        <v>88</v>
      </c>
      <c r="Y42" s="93"/>
      <c r="Z42" s="145"/>
      <c r="AA42" s="146"/>
      <c r="AB42" s="145"/>
      <c r="AC42" s="146"/>
      <c r="AD42" s="145"/>
      <c r="AE42" s="146"/>
      <c r="AF42" s="147"/>
      <c r="AG42" s="96"/>
      <c r="AH42" s="145"/>
      <c r="AI42" s="146"/>
      <c r="AJ42" s="145"/>
      <c r="AK42" s="146"/>
      <c r="AL42" s="90"/>
      <c r="AM42" s="149"/>
      <c r="AN42" s="147"/>
      <c r="AO42" s="150"/>
      <c r="AP42" s="145"/>
      <c r="AQ42" s="149"/>
      <c r="AR42" s="90"/>
      <c r="AS42" s="140"/>
      <c r="AT42" s="145"/>
      <c r="AU42" s="149"/>
      <c r="AV42" s="154"/>
      <c r="AW42" s="155"/>
      <c r="AX42" s="145"/>
      <c r="AY42" s="149"/>
      <c r="AZ42" s="145"/>
      <c r="BA42" s="149"/>
      <c r="BB42" s="145"/>
      <c r="BC42" s="149"/>
      <c r="BD42" s="145"/>
      <c r="BE42" s="149"/>
      <c r="BF42" s="147"/>
      <c r="BG42" s="150">
        <v>270000.0</v>
      </c>
      <c r="BH42" s="90"/>
      <c r="BI42" s="111"/>
      <c r="BJ42" s="90"/>
      <c r="BK42" s="111"/>
      <c r="BL42" s="90"/>
      <c r="BM42" s="111"/>
      <c r="BN42" s="153"/>
      <c r="BO42" s="153"/>
      <c r="BP42" s="153"/>
      <c r="BQ42" s="153"/>
      <c r="BR42" s="153"/>
      <c r="BS42" s="153"/>
      <c r="BT42" s="153"/>
      <c r="BU42" s="153"/>
      <c r="BV42" s="153"/>
    </row>
    <row r="43" ht="45.0" customHeight="1">
      <c r="A43" s="116"/>
      <c r="B43" s="116"/>
      <c r="C43" s="117"/>
      <c r="D43" s="118"/>
      <c r="E43" s="118"/>
      <c r="F43" s="118"/>
      <c r="G43" s="118"/>
      <c r="H43" s="89" t="s">
        <v>79</v>
      </c>
      <c r="I43" s="90">
        <v>146.0</v>
      </c>
      <c r="J43" s="90">
        <v>1.0</v>
      </c>
      <c r="K43" s="90">
        <v>0.0</v>
      </c>
      <c r="L43" s="89" t="s">
        <v>80</v>
      </c>
      <c r="M43" s="76" t="s">
        <v>131</v>
      </c>
      <c r="N43" s="119" t="s">
        <v>132</v>
      </c>
      <c r="O43" s="157">
        <v>149.0</v>
      </c>
      <c r="P43" s="157" t="s">
        <v>133</v>
      </c>
      <c r="Q43" s="157">
        <v>4.0</v>
      </c>
      <c r="R43" s="119" t="s">
        <v>84</v>
      </c>
      <c r="S43" s="158" t="s">
        <v>134</v>
      </c>
      <c r="T43" s="119" t="s">
        <v>135</v>
      </c>
      <c r="U43" s="121">
        <v>11.0</v>
      </c>
      <c r="V43" s="120" t="s">
        <v>86</v>
      </c>
      <c r="W43" s="119" t="s">
        <v>87</v>
      </c>
      <c r="X43" s="119" t="s">
        <v>88</v>
      </c>
      <c r="Y43" s="119" t="s">
        <v>88</v>
      </c>
      <c r="Z43" s="122">
        <v>0.0</v>
      </c>
      <c r="AA43" s="123">
        <v>0.0</v>
      </c>
      <c r="AB43" s="122">
        <v>0.0</v>
      </c>
      <c r="AC43" s="123">
        <v>0.0</v>
      </c>
      <c r="AD43" s="159">
        <v>1.0</v>
      </c>
      <c r="AE43" s="160">
        <f>SUM(AE44:AE68)</f>
        <v>799500</v>
      </c>
      <c r="AF43" s="161">
        <v>1.0</v>
      </c>
      <c r="AG43" s="162">
        <f>+AA43+AC43+AE43</f>
        <v>799500</v>
      </c>
      <c r="AH43" s="122">
        <v>0.0</v>
      </c>
      <c r="AI43" s="123">
        <v>0.0</v>
      </c>
      <c r="AJ43" s="122">
        <v>0.0</v>
      </c>
      <c r="AK43" s="123">
        <v>0.0</v>
      </c>
      <c r="AL43" s="159">
        <v>1.0</v>
      </c>
      <c r="AM43" s="123">
        <v>0.0</v>
      </c>
      <c r="AN43" s="161">
        <v>1.0</v>
      </c>
      <c r="AO43" s="163">
        <v>0.0</v>
      </c>
      <c r="AP43" s="164">
        <v>0.0</v>
      </c>
      <c r="AQ43" s="165">
        <v>0.0</v>
      </c>
      <c r="AR43" s="164">
        <v>0.0</v>
      </c>
      <c r="AS43" s="165">
        <v>0.0</v>
      </c>
      <c r="AT43" s="164">
        <v>1.0</v>
      </c>
      <c r="AU43" s="165">
        <v>0.0</v>
      </c>
      <c r="AV43" s="166">
        <v>1.0</v>
      </c>
      <c r="AW43" s="167">
        <f>+AQ43+AS43+AU43</f>
        <v>0</v>
      </c>
      <c r="AX43" s="164">
        <v>0.0</v>
      </c>
      <c r="AY43" s="165">
        <v>0.0</v>
      </c>
      <c r="AZ43" s="164">
        <v>0.0</v>
      </c>
      <c r="BA43" s="165">
        <v>0.0</v>
      </c>
      <c r="BB43" s="164">
        <v>1.0</v>
      </c>
      <c r="BC43" s="165">
        <v>0.0</v>
      </c>
      <c r="BD43" s="161">
        <v>1.0</v>
      </c>
      <c r="BE43" s="163">
        <v>0.0</v>
      </c>
      <c r="BF43" s="168">
        <f t="shared" ref="BF43:BG43" si="13">BD43+AV43+AN43+AF43</f>
        <v>4</v>
      </c>
      <c r="BG43" s="85">
        <f t="shared" si="13"/>
        <v>799500</v>
      </c>
      <c r="BH43" s="124"/>
      <c r="BI43" s="116"/>
      <c r="BJ43" s="124"/>
      <c r="BK43" s="116"/>
      <c r="BL43" s="124"/>
      <c r="BM43" s="116"/>
      <c r="BN43" s="128"/>
      <c r="BO43" s="128"/>
      <c r="BP43" s="128"/>
      <c r="BQ43" s="128"/>
      <c r="BR43" s="128"/>
      <c r="BS43" s="128"/>
      <c r="BT43" s="128"/>
      <c r="BU43" s="128"/>
      <c r="BV43" s="128"/>
    </row>
    <row r="44" ht="60.0" customHeight="1">
      <c r="A44" s="111"/>
      <c r="B44" s="111"/>
      <c r="C44" s="139"/>
      <c r="D44" s="93"/>
      <c r="E44" s="93"/>
      <c r="F44" s="93"/>
      <c r="G44" s="93"/>
      <c r="H44" s="89" t="s">
        <v>79</v>
      </c>
      <c r="I44" s="90">
        <v>146.0</v>
      </c>
      <c r="J44" s="90">
        <v>1.0</v>
      </c>
      <c r="K44" s="90">
        <v>0.0</v>
      </c>
      <c r="L44" s="89" t="s">
        <v>80</v>
      </c>
      <c r="M44" s="89"/>
      <c r="N44" s="93"/>
      <c r="O44" s="90"/>
      <c r="P44" s="90"/>
      <c r="Q44" s="90"/>
      <c r="R44" s="93"/>
      <c r="S44" s="156">
        <v>23200.0</v>
      </c>
      <c r="T44" s="93" t="s">
        <v>136</v>
      </c>
      <c r="U44" s="90">
        <v>11.0</v>
      </c>
      <c r="V44" s="89" t="s">
        <v>86</v>
      </c>
      <c r="W44" s="93" t="s">
        <v>87</v>
      </c>
      <c r="X44" s="93" t="s">
        <v>88</v>
      </c>
      <c r="Y44" s="93" t="s">
        <v>112</v>
      </c>
      <c r="Z44" s="145">
        <v>0.0</v>
      </c>
      <c r="AA44" s="146">
        <v>0.0</v>
      </c>
      <c r="AB44" s="145">
        <v>0.0</v>
      </c>
      <c r="AC44" s="146">
        <v>0.0</v>
      </c>
      <c r="AD44" s="169">
        <v>0.0</v>
      </c>
      <c r="AE44" s="140">
        <v>245000.0</v>
      </c>
      <c r="AF44" s="170">
        <v>0.0</v>
      </c>
      <c r="AG44" s="96">
        <f>AE44</f>
        <v>245000</v>
      </c>
      <c r="AH44" s="145">
        <v>0.0</v>
      </c>
      <c r="AI44" s="146">
        <v>0.0</v>
      </c>
      <c r="AJ44" s="145">
        <v>0.0</v>
      </c>
      <c r="AK44" s="146">
        <v>0.0</v>
      </c>
      <c r="AL44" s="145">
        <v>0.0</v>
      </c>
      <c r="AM44" s="149">
        <v>0.0</v>
      </c>
      <c r="AN44" s="145">
        <v>0.0</v>
      </c>
      <c r="AO44" s="149">
        <v>0.0</v>
      </c>
      <c r="AP44" s="145">
        <v>0.0</v>
      </c>
      <c r="AQ44" s="149">
        <v>0.0</v>
      </c>
      <c r="AR44" s="145">
        <v>0.0</v>
      </c>
      <c r="AS44" s="149">
        <v>0.0</v>
      </c>
      <c r="AT44" s="145">
        <v>0.0</v>
      </c>
      <c r="AU44" s="149">
        <v>0.0</v>
      </c>
      <c r="AV44" s="145">
        <v>0.0</v>
      </c>
      <c r="AW44" s="149">
        <v>0.0</v>
      </c>
      <c r="AX44" s="145">
        <v>0.0</v>
      </c>
      <c r="AY44" s="149">
        <v>0.0</v>
      </c>
      <c r="AZ44" s="145">
        <v>0.0</v>
      </c>
      <c r="BA44" s="149">
        <v>0.0</v>
      </c>
      <c r="BB44" s="145">
        <v>0.0</v>
      </c>
      <c r="BC44" s="149">
        <v>0.0</v>
      </c>
      <c r="BD44" s="145">
        <v>0.0</v>
      </c>
      <c r="BE44" s="149">
        <v>0.0</v>
      </c>
      <c r="BF44" s="147">
        <v>1.0</v>
      </c>
      <c r="BG44" s="150">
        <f>AG44</f>
        <v>245000</v>
      </c>
      <c r="BH44" s="90"/>
      <c r="BI44" s="111"/>
      <c r="BJ44" s="90"/>
      <c r="BK44" s="111"/>
      <c r="BL44" s="90"/>
      <c r="BM44" s="111"/>
    </row>
    <row r="45" ht="65.25" customHeight="1">
      <c r="A45" s="111"/>
      <c r="B45" s="111"/>
      <c r="C45" s="139"/>
      <c r="D45" s="93"/>
      <c r="E45" s="93"/>
      <c r="F45" s="93"/>
      <c r="G45" s="93"/>
      <c r="H45" s="89" t="s">
        <v>79</v>
      </c>
      <c r="I45" s="90">
        <v>146.0</v>
      </c>
      <c r="J45" s="90">
        <v>1.0</v>
      </c>
      <c r="K45" s="90">
        <v>0.0</v>
      </c>
      <c r="L45" s="89" t="s">
        <v>80</v>
      </c>
      <c r="M45" s="89"/>
      <c r="N45" s="93"/>
      <c r="O45" s="90"/>
      <c r="P45" s="90"/>
      <c r="Q45" s="90"/>
      <c r="R45" s="93"/>
      <c r="S45" s="156">
        <v>23360.0</v>
      </c>
      <c r="T45" s="93" t="s">
        <v>137</v>
      </c>
      <c r="U45" s="90">
        <v>11.0</v>
      </c>
      <c r="V45" s="89" t="s">
        <v>86</v>
      </c>
      <c r="W45" s="93" t="s">
        <v>87</v>
      </c>
      <c r="X45" s="93" t="s">
        <v>88</v>
      </c>
      <c r="Y45" s="93" t="s">
        <v>112</v>
      </c>
      <c r="Z45" s="145">
        <v>0.0</v>
      </c>
      <c r="AA45" s="146">
        <v>0.0</v>
      </c>
      <c r="AB45" s="145">
        <v>0.0</v>
      </c>
      <c r="AC45" s="146">
        <v>0.0</v>
      </c>
      <c r="AD45" s="145">
        <v>0.0</v>
      </c>
      <c r="AE45" s="146">
        <v>0.0</v>
      </c>
      <c r="AF45" s="145">
        <v>0.0</v>
      </c>
      <c r="AG45" s="146">
        <v>0.0</v>
      </c>
      <c r="AH45" s="145">
        <v>0.0</v>
      </c>
      <c r="AI45" s="146">
        <v>0.0</v>
      </c>
      <c r="AJ45" s="145">
        <v>0.0</v>
      </c>
      <c r="AK45" s="146">
        <v>0.0</v>
      </c>
      <c r="AL45" s="90">
        <v>1.0</v>
      </c>
      <c r="AM45" s="140">
        <v>20000.0</v>
      </c>
      <c r="AN45" s="147"/>
      <c r="AO45" s="150">
        <f t="shared" ref="AO45:AO46" si="14">AM45</f>
        <v>20000</v>
      </c>
      <c r="AP45" s="145">
        <v>0.0</v>
      </c>
      <c r="AQ45" s="149">
        <v>0.0</v>
      </c>
      <c r="AR45" s="145">
        <v>0.0</v>
      </c>
      <c r="AS45" s="149">
        <v>0.0</v>
      </c>
      <c r="AT45" s="145">
        <v>0.0</v>
      </c>
      <c r="AU45" s="149">
        <v>0.0</v>
      </c>
      <c r="AV45" s="154">
        <v>1.0</v>
      </c>
      <c r="AW45" s="96">
        <f t="shared" ref="AW45:AW51" si="15">AO45</f>
        <v>20000</v>
      </c>
      <c r="AX45" s="145">
        <v>0.0</v>
      </c>
      <c r="AY45" s="149">
        <v>0.0</v>
      </c>
      <c r="AZ45" s="145">
        <v>0.0</v>
      </c>
      <c r="BA45" s="149">
        <v>0.0</v>
      </c>
      <c r="BB45" s="145">
        <v>0.0</v>
      </c>
      <c r="BC45" s="149">
        <v>0.0</v>
      </c>
      <c r="BD45" s="145">
        <v>0.0</v>
      </c>
      <c r="BE45" s="149">
        <v>0.0</v>
      </c>
      <c r="BF45" s="147">
        <v>1.0</v>
      </c>
      <c r="BG45" s="150">
        <v>20000.0</v>
      </c>
      <c r="BH45" s="90"/>
      <c r="BI45" s="111"/>
      <c r="BJ45" s="90"/>
      <c r="BK45" s="111"/>
      <c r="BL45" s="90"/>
      <c r="BM45" s="111"/>
    </row>
    <row r="46" ht="65.25" customHeight="1">
      <c r="A46" s="111"/>
      <c r="B46" s="111"/>
      <c r="C46" s="139"/>
      <c r="D46" s="93"/>
      <c r="E46" s="93"/>
      <c r="F46" s="93"/>
      <c r="G46" s="93"/>
      <c r="H46" s="89" t="s">
        <v>79</v>
      </c>
      <c r="I46" s="90">
        <v>146.0</v>
      </c>
      <c r="J46" s="90">
        <v>1.0</v>
      </c>
      <c r="K46" s="90">
        <v>0.0</v>
      </c>
      <c r="L46" s="89" t="s">
        <v>80</v>
      </c>
      <c r="M46" s="89"/>
      <c r="N46" s="93"/>
      <c r="O46" s="90"/>
      <c r="P46" s="90"/>
      <c r="Q46" s="90"/>
      <c r="R46" s="93"/>
      <c r="S46" s="156">
        <v>25100.0</v>
      </c>
      <c r="T46" s="93" t="s">
        <v>138</v>
      </c>
      <c r="U46" s="90">
        <v>11.0</v>
      </c>
      <c r="V46" s="89" t="s">
        <v>86</v>
      </c>
      <c r="W46" s="93" t="s">
        <v>87</v>
      </c>
      <c r="X46" s="93" t="s">
        <v>88</v>
      </c>
      <c r="Y46" s="93" t="s">
        <v>112</v>
      </c>
      <c r="Z46" s="145">
        <v>0.0</v>
      </c>
      <c r="AA46" s="146">
        <v>0.0</v>
      </c>
      <c r="AB46" s="145">
        <v>0.0</v>
      </c>
      <c r="AC46" s="146">
        <v>0.0</v>
      </c>
      <c r="AD46" s="145">
        <v>0.0</v>
      </c>
      <c r="AE46" s="146">
        <v>0.0</v>
      </c>
      <c r="AF46" s="145">
        <v>0.0</v>
      </c>
      <c r="AG46" s="146">
        <v>0.0</v>
      </c>
      <c r="AH46" s="145">
        <v>0.0</v>
      </c>
      <c r="AI46" s="146">
        <v>0.0</v>
      </c>
      <c r="AJ46" s="145">
        <v>0.0</v>
      </c>
      <c r="AK46" s="146">
        <v>0.0</v>
      </c>
      <c r="AL46" s="90">
        <v>1.0</v>
      </c>
      <c r="AM46" s="140">
        <v>20000.0</v>
      </c>
      <c r="AN46" s="147"/>
      <c r="AO46" s="150">
        <f t="shared" si="14"/>
        <v>20000</v>
      </c>
      <c r="AP46" s="145">
        <v>0.0</v>
      </c>
      <c r="AQ46" s="149">
        <v>0.0</v>
      </c>
      <c r="AR46" s="145">
        <v>0.0</v>
      </c>
      <c r="AS46" s="149">
        <v>0.0</v>
      </c>
      <c r="AT46" s="145">
        <v>0.0</v>
      </c>
      <c r="AU46" s="149">
        <v>0.0</v>
      </c>
      <c r="AV46" s="154">
        <v>1.0</v>
      </c>
      <c r="AW46" s="96">
        <f t="shared" si="15"/>
        <v>20000</v>
      </c>
      <c r="AX46" s="145">
        <v>0.0</v>
      </c>
      <c r="AY46" s="149">
        <v>0.0</v>
      </c>
      <c r="AZ46" s="145">
        <v>0.0</v>
      </c>
      <c r="BA46" s="149">
        <v>0.0</v>
      </c>
      <c r="BB46" s="145">
        <v>0.0</v>
      </c>
      <c r="BC46" s="149">
        <v>0.0</v>
      </c>
      <c r="BD46" s="145">
        <v>0.0</v>
      </c>
      <c r="BE46" s="149">
        <v>0.0</v>
      </c>
      <c r="BF46" s="147">
        <v>1.0</v>
      </c>
      <c r="BG46" s="150">
        <v>20000.0</v>
      </c>
      <c r="BH46" s="90"/>
      <c r="BI46" s="111"/>
      <c r="BJ46" s="90"/>
      <c r="BK46" s="111"/>
      <c r="BL46" s="90"/>
      <c r="BM46" s="111"/>
      <c r="BN46" s="153"/>
      <c r="BO46" s="153"/>
      <c r="BP46" s="153"/>
      <c r="BQ46" s="153"/>
      <c r="BR46" s="153"/>
      <c r="BS46" s="153"/>
      <c r="BT46" s="153"/>
      <c r="BU46" s="153"/>
      <c r="BV46" s="153"/>
    </row>
    <row r="47" ht="65.25" customHeight="1">
      <c r="A47" s="111"/>
      <c r="B47" s="111"/>
      <c r="C47" s="139"/>
      <c r="D47" s="93"/>
      <c r="E47" s="93"/>
      <c r="F47" s="93"/>
      <c r="G47" s="93"/>
      <c r="H47" s="89"/>
      <c r="I47" s="90"/>
      <c r="J47" s="90"/>
      <c r="K47" s="90"/>
      <c r="L47" s="89"/>
      <c r="M47" s="89"/>
      <c r="N47" s="93"/>
      <c r="O47" s="90"/>
      <c r="P47" s="90"/>
      <c r="Q47" s="90"/>
      <c r="R47" s="93"/>
      <c r="S47" s="156">
        <v>25300.0</v>
      </c>
      <c r="T47" s="93" t="s">
        <v>139</v>
      </c>
      <c r="U47" s="90">
        <v>11.0</v>
      </c>
      <c r="V47" s="89" t="s">
        <v>86</v>
      </c>
      <c r="W47" s="93" t="s">
        <v>87</v>
      </c>
      <c r="X47" s="93" t="s">
        <v>88</v>
      </c>
      <c r="Y47" s="93" t="s">
        <v>112</v>
      </c>
      <c r="Z47" s="145">
        <v>0.0</v>
      </c>
      <c r="AA47" s="146">
        <v>0.0</v>
      </c>
      <c r="AB47" s="145">
        <v>0.0</v>
      </c>
      <c r="AC47" s="146">
        <v>0.0</v>
      </c>
      <c r="AD47" s="145">
        <v>0.0</v>
      </c>
      <c r="AE47" s="146">
        <v>0.0</v>
      </c>
      <c r="AF47" s="145">
        <v>0.0</v>
      </c>
      <c r="AG47" s="146">
        <v>0.0</v>
      </c>
      <c r="AH47" s="145">
        <v>0.0</v>
      </c>
      <c r="AI47" s="146">
        <v>0.0</v>
      </c>
      <c r="AJ47" s="145">
        <v>0.0</v>
      </c>
      <c r="AK47" s="146">
        <v>0.0</v>
      </c>
      <c r="AL47" s="90">
        <v>1.0</v>
      </c>
      <c r="AM47" s="140">
        <v>100000.0</v>
      </c>
      <c r="AN47" s="147"/>
      <c r="AO47" s="150">
        <v>100000.0</v>
      </c>
      <c r="AP47" s="145">
        <v>0.0</v>
      </c>
      <c r="AQ47" s="149">
        <v>0.0</v>
      </c>
      <c r="AR47" s="145">
        <v>0.0</v>
      </c>
      <c r="AS47" s="149">
        <v>0.0</v>
      </c>
      <c r="AT47" s="145">
        <v>0.0</v>
      </c>
      <c r="AU47" s="149">
        <v>0.0</v>
      </c>
      <c r="AV47" s="154">
        <v>1.0</v>
      </c>
      <c r="AW47" s="96">
        <f t="shared" si="15"/>
        <v>100000</v>
      </c>
      <c r="AX47" s="145">
        <v>0.0</v>
      </c>
      <c r="AY47" s="149">
        <v>0.0</v>
      </c>
      <c r="AZ47" s="145">
        <v>0.0</v>
      </c>
      <c r="BA47" s="149">
        <v>0.0</v>
      </c>
      <c r="BB47" s="145">
        <v>0.0</v>
      </c>
      <c r="BC47" s="149">
        <v>0.0</v>
      </c>
      <c r="BD47" s="145">
        <v>0.0</v>
      </c>
      <c r="BE47" s="149">
        <v>0.0</v>
      </c>
      <c r="BF47" s="147">
        <v>1.0</v>
      </c>
      <c r="BG47" s="150">
        <v>100000.0</v>
      </c>
      <c r="BH47" s="90"/>
      <c r="BI47" s="111"/>
      <c r="BJ47" s="90"/>
      <c r="BK47" s="111"/>
      <c r="BL47" s="90"/>
      <c r="BM47" s="111"/>
      <c r="BN47" s="153"/>
      <c r="BO47" s="153"/>
      <c r="BP47" s="153"/>
      <c r="BQ47" s="153"/>
      <c r="BR47" s="153"/>
      <c r="BS47" s="153"/>
      <c r="BT47" s="153"/>
      <c r="BU47" s="153"/>
      <c r="BV47" s="153"/>
    </row>
    <row r="48" ht="65.25" customHeight="1">
      <c r="A48" s="111"/>
      <c r="B48" s="111"/>
      <c r="C48" s="139"/>
      <c r="D48" s="93"/>
      <c r="E48" s="93"/>
      <c r="F48" s="93"/>
      <c r="G48" s="93"/>
      <c r="H48" s="89"/>
      <c r="I48" s="90"/>
      <c r="J48" s="90"/>
      <c r="K48" s="90"/>
      <c r="L48" s="89"/>
      <c r="M48" s="89"/>
      <c r="N48" s="93"/>
      <c r="O48" s="90"/>
      <c r="P48" s="90"/>
      <c r="Q48" s="90"/>
      <c r="R48" s="93"/>
      <c r="S48" s="156">
        <v>25400.0</v>
      </c>
      <c r="T48" s="93" t="s">
        <v>140</v>
      </c>
      <c r="U48" s="90">
        <v>11.0</v>
      </c>
      <c r="V48" s="89" t="s">
        <v>86</v>
      </c>
      <c r="W48" s="93" t="s">
        <v>87</v>
      </c>
      <c r="X48" s="93" t="s">
        <v>88</v>
      </c>
      <c r="Y48" s="93" t="s">
        <v>112</v>
      </c>
      <c r="Z48" s="145">
        <v>0.0</v>
      </c>
      <c r="AA48" s="146">
        <v>0.0</v>
      </c>
      <c r="AB48" s="145">
        <v>0.0</v>
      </c>
      <c r="AC48" s="146">
        <v>0.0</v>
      </c>
      <c r="AD48" s="145">
        <v>0.0</v>
      </c>
      <c r="AE48" s="146">
        <v>0.0</v>
      </c>
      <c r="AF48" s="145">
        <v>0.0</v>
      </c>
      <c r="AG48" s="146">
        <v>0.0</v>
      </c>
      <c r="AH48" s="145">
        <v>0.0</v>
      </c>
      <c r="AI48" s="146">
        <v>0.0</v>
      </c>
      <c r="AJ48" s="145">
        <v>0.0</v>
      </c>
      <c r="AK48" s="146">
        <v>0.0</v>
      </c>
      <c r="AL48" s="90">
        <v>1.0</v>
      </c>
      <c r="AM48" s="140">
        <v>20000.0</v>
      </c>
      <c r="AN48" s="147"/>
      <c r="AO48" s="150">
        <f t="shared" ref="AO48:AO51" si="16">AM48</f>
        <v>20000</v>
      </c>
      <c r="AP48" s="145">
        <v>0.0</v>
      </c>
      <c r="AQ48" s="149">
        <v>0.0</v>
      </c>
      <c r="AR48" s="145">
        <v>0.0</v>
      </c>
      <c r="AS48" s="149">
        <v>0.0</v>
      </c>
      <c r="AT48" s="145">
        <v>0.0</v>
      </c>
      <c r="AU48" s="149">
        <v>0.0</v>
      </c>
      <c r="AV48" s="154">
        <v>1.0</v>
      </c>
      <c r="AW48" s="96">
        <f t="shared" si="15"/>
        <v>20000</v>
      </c>
      <c r="AX48" s="145">
        <v>0.0</v>
      </c>
      <c r="AY48" s="149">
        <v>0.0</v>
      </c>
      <c r="AZ48" s="145">
        <v>0.0</v>
      </c>
      <c r="BA48" s="149">
        <v>0.0</v>
      </c>
      <c r="BB48" s="145">
        <v>0.0</v>
      </c>
      <c r="BC48" s="149">
        <v>0.0</v>
      </c>
      <c r="BD48" s="145">
        <v>0.0</v>
      </c>
      <c r="BE48" s="149">
        <v>0.0</v>
      </c>
      <c r="BF48" s="147">
        <v>1.0</v>
      </c>
      <c r="BG48" s="150">
        <v>20000.0</v>
      </c>
      <c r="BH48" s="90"/>
      <c r="BI48" s="111"/>
      <c r="BJ48" s="90"/>
      <c r="BK48" s="111"/>
      <c r="BL48" s="90"/>
      <c r="BM48" s="111"/>
      <c r="BN48" s="153"/>
      <c r="BO48" s="153"/>
      <c r="BP48" s="153"/>
      <c r="BQ48" s="153"/>
      <c r="BR48" s="153"/>
      <c r="BS48" s="153"/>
      <c r="BT48" s="153"/>
      <c r="BU48" s="153"/>
      <c r="BV48" s="153"/>
    </row>
    <row r="49" ht="65.25" customHeight="1">
      <c r="A49" s="111"/>
      <c r="B49" s="111"/>
      <c r="C49" s="139"/>
      <c r="D49" s="93"/>
      <c r="E49" s="93"/>
      <c r="F49" s="93"/>
      <c r="G49" s="93"/>
      <c r="H49" s="89"/>
      <c r="I49" s="90"/>
      <c r="J49" s="90"/>
      <c r="K49" s="90"/>
      <c r="L49" s="89"/>
      <c r="M49" s="89"/>
      <c r="N49" s="93"/>
      <c r="O49" s="90"/>
      <c r="P49" s="90"/>
      <c r="Q49" s="90"/>
      <c r="R49" s="93"/>
      <c r="S49" s="156">
        <v>26110.0</v>
      </c>
      <c r="T49" s="93" t="s">
        <v>141</v>
      </c>
      <c r="U49" s="90">
        <v>11.0</v>
      </c>
      <c r="V49" s="89" t="s">
        <v>86</v>
      </c>
      <c r="W49" s="93" t="s">
        <v>87</v>
      </c>
      <c r="X49" s="93" t="s">
        <v>88</v>
      </c>
      <c r="Y49" s="93" t="s">
        <v>112</v>
      </c>
      <c r="Z49" s="145">
        <v>0.0</v>
      </c>
      <c r="AA49" s="146">
        <v>0.0</v>
      </c>
      <c r="AB49" s="145">
        <v>0.0</v>
      </c>
      <c r="AC49" s="146">
        <v>0.0</v>
      </c>
      <c r="AD49" s="145">
        <v>0.0</v>
      </c>
      <c r="AE49" s="146">
        <v>0.0</v>
      </c>
      <c r="AF49" s="145">
        <v>0.0</v>
      </c>
      <c r="AG49" s="146">
        <v>0.0</v>
      </c>
      <c r="AH49" s="145">
        <v>0.0</v>
      </c>
      <c r="AI49" s="146">
        <v>0.0</v>
      </c>
      <c r="AJ49" s="145">
        <v>0.0</v>
      </c>
      <c r="AK49" s="146">
        <v>0.0</v>
      </c>
      <c r="AL49" s="90">
        <v>1.0</v>
      </c>
      <c r="AM49" s="140">
        <v>30000.0</v>
      </c>
      <c r="AN49" s="147"/>
      <c r="AO49" s="150">
        <f t="shared" si="16"/>
        <v>30000</v>
      </c>
      <c r="AP49" s="145">
        <v>0.0</v>
      </c>
      <c r="AQ49" s="149">
        <v>0.0</v>
      </c>
      <c r="AR49" s="145">
        <v>0.0</v>
      </c>
      <c r="AS49" s="149">
        <v>0.0</v>
      </c>
      <c r="AT49" s="145">
        <v>0.0</v>
      </c>
      <c r="AU49" s="149">
        <v>0.0</v>
      </c>
      <c r="AV49" s="154">
        <v>1.0</v>
      </c>
      <c r="AW49" s="96">
        <f t="shared" si="15"/>
        <v>30000</v>
      </c>
      <c r="AX49" s="145">
        <v>0.0</v>
      </c>
      <c r="AY49" s="149">
        <v>0.0</v>
      </c>
      <c r="AZ49" s="145">
        <v>0.0</v>
      </c>
      <c r="BA49" s="149">
        <v>0.0</v>
      </c>
      <c r="BB49" s="145">
        <v>0.0</v>
      </c>
      <c r="BC49" s="149">
        <v>0.0</v>
      </c>
      <c r="BD49" s="145">
        <v>0.0</v>
      </c>
      <c r="BE49" s="149">
        <v>0.0</v>
      </c>
      <c r="BF49" s="147">
        <v>1.0</v>
      </c>
      <c r="BG49" s="150">
        <v>30000.0</v>
      </c>
      <c r="BH49" s="90"/>
      <c r="BI49" s="111"/>
      <c r="BJ49" s="90"/>
      <c r="BK49" s="111"/>
      <c r="BL49" s="90"/>
      <c r="BM49" s="111"/>
      <c r="BN49" s="153"/>
      <c r="BO49" s="153"/>
      <c r="BP49" s="153"/>
      <c r="BQ49" s="153"/>
      <c r="BR49" s="153"/>
      <c r="BS49" s="153"/>
      <c r="BT49" s="153"/>
      <c r="BU49" s="153"/>
      <c r="BV49" s="153"/>
    </row>
    <row r="50" ht="65.25" customHeight="1">
      <c r="A50" s="111"/>
      <c r="B50" s="111"/>
      <c r="C50" s="139"/>
      <c r="D50" s="93"/>
      <c r="E50" s="93"/>
      <c r="F50" s="93"/>
      <c r="G50" s="93"/>
      <c r="H50" s="89"/>
      <c r="I50" s="90"/>
      <c r="J50" s="90"/>
      <c r="K50" s="90"/>
      <c r="L50" s="89"/>
      <c r="M50" s="89"/>
      <c r="N50" s="93"/>
      <c r="O50" s="90"/>
      <c r="P50" s="90"/>
      <c r="Q50" s="90"/>
      <c r="R50" s="93"/>
      <c r="S50" s="171">
        <v>26220.0</v>
      </c>
      <c r="T50" s="105" t="s">
        <v>142</v>
      </c>
      <c r="U50" s="90">
        <v>11.0</v>
      </c>
      <c r="V50" s="89" t="s">
        <v>86</v>
      </c>
      <c r="W50" s="93" t="s">
        <v>87</v>
      </c>
      <c r="X50" s="93" t="s">
        <v>88</v>
      </c>
      <c r="Y50" s="93" t="s">
        <v>112</v>
      </c>
      <c r="Z50" s="145">
        <v>0.0</v>
      </c>
      <c r="AA50" s="146">
        <v>0.0</v>
      </c>
      <c r="AB50" s="145">
        <v>0.0</v>
      </c>
      <c r="AC50" s="146">
        <v>0.0</v>
      </c>
      <c r="AD50" s="145">
        <v>0.0</v>
      </c>
      <c r="AE50" s="146">
        <v>0.0</v>
      </c>
      <c r="AF50" s="145">
        <v>0.0</v>
      </c>
      <c r="AG50" s="146">
        <v>0.0</v>
      </c>
      <c r="AH50" s="145">
        <v>0.0</v>
      </c>
      <c r="AI50" s="146">
        <v>0.0</v>
      </c>
      <c r="AJ50" s="145">
        <v>0.0</v>
      </c>
      <c r="AK50" s="146">
        <v>0.0</v>
      </c>
      <c r="AL50" s="90">
        <v>1.0</v>
      </c>
      <c r="AM50" s="140">
        <v>50000.0</v>
      </c>
      <c r="AN50" s="147"/>
      <c r="AO50" s="150">
        <f t="shared" si="16"/>
        <v>50000</v>
      </c>
      <c r="AP50" s="145">
        <v>0.0</v>
      </c>
      <c r="AQ50" s="149">
        <v>0.0</v>
      </c>
      <c r="AR50" s="145">
        <v>0.0</v>
      </c>
      <c r="AS50" s="149">
        <v>0.0</v>
      </c>
      <c r="AT50" s="145">
        <v>0.0</v>
      </c>
      <c r="AU50" s="149">
        <v>0.0</v>
      </c>
      <c r="AV50" s="154">
        <v>1.0</v>
      </c>
      <c r="AW50" s="96">
        <f t="shared" si="15"/>
        <v>50000</v>
      </c>
      <c r="AX50" s="145">
        <v>0.0</v>
      </c>
      <c r="AY50" s="149">
        <v>0.0</v>
      </c>
      <c r="AZ50" s="145">
        <v>0.0</v>
      </c>
      <c r="BA50" s="149">
        <v>0.0</v>
      </c>
      <c r="BB50" s="145">
        <v>0.0</v>
      </c>
      <c r="BC50" s="149">
        <v>0.0</v>
      </c>
      <c r="BD50" s="145">
        <v>0.0</v>
      </c>
      <c r="BE50" s="149">
        <v>0.0</v>
      </c>
      <c r="BF50" s="147">
        <v>1.0</v>
      </c>
      <c r="BG50" s="150">
        <v>50000.0</v>
      </c>
      <c r="BH50" s="90"/>
      <c r="BI50" s="111"/>
      <c r="BJ50" s="90"/>
      <c r="BK50" s="111"/>
      <c r="BL50" s="90"/>
      <c r="BM50" s="111"/>
      <c r="BN50" s="153"/>
      <c r="BO50" s="153"/>
      <c r="BP50" s="153"/>
      <c r="BQ50" s="153"/>
      <c r="BR50" s="153"/>
      <c r="BS50" s="153"/>
      <c r="BT50" s="153"/>
      <c r="BU50" s="153"/>
      <c r="BV50" s="153"/>
    </row>
    <row r="51" ht="65.25" customHeight="1">
      <c r="A51" s="111"/>
      <c r="B51" s="111"/>
      <c r="C51" s="139"/>
      <c r="D51" s="93"/>
      <c r="E51" s="93"/>
      <c r="F51" s="93"/>
      <c r="G51" s="93"/>
      <c r="H51" s="89"/>
      <c r="I51" s="90"/>
      <c r="J51" s="90"/>
      <c r="K51" s="90"/>
      <c r="L51" s="89"/>
      <c r="M51" s="89"/>
      <c r="N51" s="93"/>
      <c r="O51" s="90"/>
      <c r="P51" s="90"/>
      <c r="Q51" s="90"/>
      <c r="R51" s="93"/>
      <c r="S51" s="171">
        <v>26120.0</v>
      </c>
      <c r="T51" s="105" t="s">
        <v>143</v>
      </c>
      <c r="U51" s="90">
        <v>11.0</v>
      </c>
      <c r="V51" s="89" t="s">
        <v>86</v>
      </c>
      <c r="W51" s="93" t="s">
        <v>87</v>
      </c>
      <c r="X51" s="93" t="s">
        <v>88</v>
      </c>
      <c r="Y51" s="93" t="s">
        <v>112</v>
      </c>
      <c r="Z51" s="145">
        <v>0.0</v>
      </c>
      <c r="AA51" s="146">
        <v>0.0</v>
      </c>
      <c r="AB51" s="145">
        <v>0.0</v>
      </c>
      <c r="AC51" s="146">
        <v>0.0</v>
      </c>
      <c r="AD51" s="145">
        <v>0.0</v>
      </c>
      <c r="AE51" s="146">
        <v>0.0</v>
      </c>
      <c r="AF51" s="145">
        <v>0.0</v>
      </c>
      <c r="AG51" s="146">
        <v>0.0</v>
      </c>
      <c r="AH51" s="145">
        <v>0.0</v>
      </c>
      <c r="AI51" s="146">
        <v>0.0</v>
      </c>
      <c r="AJ51" s="145">
        <v>0.0</v>
      </c>
      <c r="AK51" s="146">
        <v>0.0</v>
      </c>
      <c r="AL51" s="90">
        <v>1.0</v>
      </c>
      <c r="AM51" s="140">
        <v>50000.0</v>
      </c>
      <c r="AN51" s="147"/>
      <c r="AO51" s="150">
        <f t="shared" si="16"/>
        <v>50000</v>
      </c>
      <c r="AP51" s="145">
        <v>0.0</v>
      </c>
      <c r="AQ51" s="149">
        <v>0.0</v>
      </c>
      <c r="AR51" s="145">
        <v>0.0</v>
      </c>
      <c r="AS51" s="149">
        <v>0.0</v>
      </c>
      <c r="AT51" s="145">
        <v>0.0</v>
      </c>
      <c r="AU51" s="149">
        <v>0.0</v>
      </c>
      <c r="AV51" s="154">
        <v>1.0</v>
      </c>
      <c r="AW51" s="96">
        <f t="shared" si="15"/>
        <v>50000</v>
      </c>
      <c r="AX51" s="145">
        <v>0.0</v>
      </c>
      <c r="AY51" s="149">
        <v>0.0</v>
      </c>
      <c r="AZ51" s="145">
        <v>0.0</v>
      </c>
      <c r="BA51" s="149">
        <v>0.0</v>
      </c>
      <c r="BB51" s="145">
        <v>0.0</v>
      </c>
      <c r="BC51" s="149">
        <v>0.0</v>
      </c>
      <c r="BD51" s="145">
        <v>0.0</v>
      </c>
      <c r="BE51" s="149">
        <v>0.0</v>
      </c>
      <c r="BF51" s="147">
        <v>1.0</v>
      </c>
      <c r="BG51" s="150">
        <v>50000.0</v>
      </c>
      <c r="BH51" s="90"/>
      <c r="BI51" s="111"/>
      <c r="BJ51" s="90"/>
      <c r="BK51" s="111"/>
      <c r="BL51" s="90"/>
      <c r="BM51" s="111"/>
      <c r="BN51" s="153"/>
      <c r="BO51" s="153"/>
      <c r="BP51" s="153"/>
      <c r="BQ51" s="153"/>
      <c r="BR51" s="153"/>
      <c r="BS51" s="153"/>
      <c r="BT51" s="153"/>
      <c r="BU51" s="153"/>
      <c r="BV51" s="153"/>
    </row>
    <row r="52" ht="43.5" customHeight="1">
      <c r="A52" s="111"/>
      <c r="B52" s="111"/>
      <c r="C52" s="139"/>
      <c r="D52" s="93"/>
      <c r="E52" s="93"/>
      <c r="F52" s="93"/>
      <c r="G52" s="93"/>
      <c r="H52" s="89" t="s">
        <v>79</v>
      </c>
      <c r="I52" s="90">
        <v>146.0</v>
      </c>
      <c r="J52" s="90">
        <v>1.0</v>
      </c>
      <c r="K52" s="90">
        <v>0.0</v>
      </c>
      <c r="L52" s="89" t="s">
        <v>80</v>
      </c>
      <c r="M52" s="89"/>
      <c r="N52" s="93"/>
      <c r="O52" s="90"/>
      <c r="P52" s="90"/>
      <c r="Q52" s="90"/>
      <c r="R52" s="93"/>
      <c r="S52" s="172">
        <v>32200.0</v>
      </c>
      <c r="T52" s="145" t="s">
        <v>144</v>
      </c>
      <c r="U52" s="90">
        <v>11.0</v>
      </c>
      <c r="V52" s="89" t="s">
        <v>86</v>
      </c>
      <c r="W52" s="93" t="s">
        <v>87</v>
      </c>
      <c r="X52" s="93" t="s">
        <v>88</v>
      </c>
      <c r="Y52" s="93" t="s">
        <v>112</v>
      </c>
      <c r="Z52" s="145">
        <v>0.0</v>
      </c>
      <c r="AA52" s="146">
        <v>0.0</v>
      </c>
      <c r="AB52" s="145">
        <v>0.0</v>
      </c>
      <c r="AC52" s="146">
        <v>0.0</v>
      </c>
      <c r="AD52" s="145">
        <v>0.0</v>
      </c>
      <c r="AE52" s="146">
        <v>0.0</v>
      </c>
      <c r="AF52" s="145">
        <v>0.0</v>
      </c>
      <c r="AG52" s="146">
        <v>0.0</v>
      </c>
      <c r="AH52" s="145">
        <v>0.0</v>
      </c>
      <c r="AI52" s="146">
        <v>0.0</v>
      </c>
      <c r="AJ52" s="145">
        <v>0.0</v>
      </c>
      <c r="AK52" s="146">
        <v>0.0</v>
      </c>
      <c r="AL52" s="90">
        <v>1.0</v>
      </c>
      <c r="AM52" s="149">
        <v>200000.0</v>
      </c>
      <c r="AN52" s="147">
        <v>1.0</v>
      </c>
      <c r="AO52" s="150">
        <v>200000.0</v>
      </c>
      <c r="AP52" s="145">
        <v>0.0</v>
      </c>
      <c r="AQ52" s="146">
        <v>0.0</v>
      </c>
      <c r="AR52" s="145">
        <v>0.0</v>
      </c>
      <c r="AS52" s="146">
        <v>0.0</v>
      </c>
      <c r="AT52" s="145">
        <v>0.0</v>
      </c>
      <c r="AU52" s="146">
        <v>0.0</v>
      </c>
      <c r="AV52" s="145">
        <v>0.0</v>
      </c>
      <c r="AW52" s="146">
        <v>0.0</v>
      </c>
      <c r="AX52" s="145">
        <v>0.0</v>
      </c>
      <c r="AY52" s="146">
        <v>0.0</v>
      </c>
      <c r="AZ52" s="145">
        <v>0.0</v>
      </c>
      <c r="BA52" s="146">
        <v>0.0</v>
      </c>
      <c r="BB52" s="145">
        <v>0.0</v>
      </c>
      <c r="BC52" s="146">
        <v>0.0</v>
      </c>
      <c r="BD52" s="145">
        <v>0.0</v>
      </c>
      <c r="BE52" s="146">
        <v>0.0</v>
      </c>
      <c r="BF52" s="147">
        <v>1.0</v>
      </c>
      <c r="BG52" s="150">
        <v>200000.0</v>
      </c>
      <c r="BH52" s="90"/>
      <c r="BI52" s="111"/>
      <c r="BJ52" s="90"/>
      <c r="BK52" s="111"/>
      <c r="BL52" s="90"/>
      <c r="BM52" s="111"/>
    </row>
    <row r="53" ht="43.5" customHeight="1">
      <c r="A53" s="111"/>
      <c r="B53" s="111"/>
      <c r="C53" s="139"/>
      <c r="D53" s="93"/>
      <c r="E53" s="93"/>
      <c r="F53" s="93"/>
      <c r="G53" s="93"/>
      <c r="H53" s="89" t="s">
        <v>79</v>
      </c>
      <c r="I53" s="90">
        <v>146.0</v>
      </c>
      <c r="J53" s="90">
        <v>1.0</v>
      </c>
      <c r="K53" s="90">
        <v>0.0</v>
      </c>
      <c r="L53" s="89" t="s">
        <v>80</v>
      </c>
      <c r="M53" s="89"/>
      <c r="N53" s="93"/>
      <c r="O53" s="90"/>
      <c r="P53" s="90"/>
      <c r="Q53" s="90"/>
      <c r="R53" s="93"/>
      <c r="S53" s="172" t="s">
        <v>145</v>
      </c>
      <c r="T53" s="145" t="s">
        <v>146</v>
      </c>
      <c r="U53" s="90">
        <v>11.0</v>
      </c>
      <c r="V53" s="89" t="s">
        <v>86</v>
      </c>
      <c r="W53" s="93" t="s">
        <v>87</v>
      </c>
      <c r="X53" s="93" t="s">
        <v>88</v>
      </c>
      <c r="Y53" s="93" t="s">
        <v>112</v>
      </c>
      <c r="Z53" s="145">
        <v>0.0</v>
      </c>
      <c r="AA53" s="146">
        <v>0.0</v>
      </c>
      <c r="AB53" s="145">
        <v>0.0</v>
      </c>
      <c r="AC53" s="146">
        <v>0.0</v>
      </c>
      <c r="AD53" s="145">
        <v>0.0</v>
      </c>
      <c r="AE53" s="146">
        <v>0.0</v>
      </c>
      <c r="AF53" s="145">
        <v>0.0</v>
      </c>
      <c r="AG53" s="146">
        <v>0.0</v>
      </c>
      <c r="AH53" s="145">
        <v>0.0</v>
      </c>
      <c r="AI53" s="146">
        <v>0.0</v>
      </c>
      <c r="AJ53" s="145">
        <v>0.0</v>
      </c>
      <c r="AK53" s="146">
        <v>0.0</v>
      </c>
      <c r="AL53" s="90">
        <v>1.0</v>
      </c>
      <c r="AM53" s="149">
        <v>200000.0</v>
      </c>
      <c r="AN53" s="147">
        <v>1.0</v>
      </c>
      <c r="AO53" s="150">
        <v>200000.0</v>
      </c>
      <c r="AP53" s="145">
        <v>0.0</v>
      </c>
      <c r="AQ53" s="146">
        <v>0.0</v>
      </c>
      <c r="AR53" s="145">
        <v>0.0</v>
      </c>
      <c r="AS53" s="146">
        <v>0.0</v>
      </c>
      <c r="AT53" s="145">
        <v>0.0</v>
      </c>
      <c r="AU53" s="146">
        <v>0.0</v>
      </c>
      <c r="AV53" s="145">
        <v>0.0</v>
      </c>
      <c r="AW53" s="146">
        <v>0.0</v>
      </c>
      <c r="AX53" s="145">
        <v>0.0</v>
      </c>
      <c r="AY53" s="146">
        <v>0.0</v>
      </c>
      <c r="AZ53" s="145">
        <v>0.0</v>
      </c>
      <c r="BA53" s="146">
        <v>0.0</v>
      </c>
      <c r="BB53" s="145">
        <v>0.0</v>
      </c>
      <c r="BC53" s="146">
        <v>0.0</v>
      </c>
      <c r="BD53" s="145">
        <v>0.0</v>
      </c>
      <c r="BE53" s="146">
        <v>0.0</v>
      </c>
      <c r="BF53" s="147">
        <v>1.0</v>
      </c>
      <c r="BG53" s="150">
        <v>200000.0</v>
      </c>
      <c r="BH53" s="90"/>
      <c r="BI53" s="111"/>
      <c r="BJ53" s="90"/>
      <c r="BK53" s="111"/>
      <c r="BL53" s="90"/>
      <c r="BM53" s="111"/>
    </row>
    <row r="54" ht="43.5" customHeight="1">
      <c r="A54" s="111"/>
      <c r="B54" s="111"/>
      <c r="C54" s="139"/>
      <c r="D54" s="93"/>
      <c r="E54" s="93"/>
      <c r="F54" s="93"/>
      <c r="G54" s="93"/>
      <c r="H54" s="89" t="s">
        <v>79</v>
      </c>
      <c r="I54" s="90">
        <v>146.0</v>
      </c>
      <c r="J54" s="90">
        <v>1.0</v>
      </c>
      <c r="K54" s="90">
        <v>0.0</v>
      </c>
      <c r="L54" s="89" t="s">
        <v>80</v>
      </c>
      <c r="M54" s="89"/>
      <c r="N54" s="93"/>
      <c r="O54" s="90"/>
      <c r="P54" s="90"/>
      <c r="Q54" s="90"/>
      <c r="R54" s="93"/>
      <c r="S54" s="172" t="s">
        <v>147</v>
      </c>
      <c r="T54" s="145" t="s">
        <v>148</v>
      </c>
      <c r="U54" s="90">
        <v>11.0</v>
      </c>
      <c r="V54" s="89" t="s">
        <v>86</v>
      </c>
      <c r="W54" s="93" t="s">
        <v>87</v>
      </c>
      <c r="X54" s="93" t="s">
        <v>88</v>
      </c>
      <c r="Y54" s="93" t="s">
        <v>112</v>
      </c>
      <c r="Z54" s="145">
        <v>0.0</v>
      </c>
      <c r="AA54" s="146">
        <v>0.0</v>
      </c>
      <c r="AB54" s="145">
        <v>0.0</v>
      </c>
      <c r="AC54" s="146">
        <v>0.0</v>
      </c>
      <c r="AD54" s="145">
        <v>1.0</v>
      </c>
      <c r="AE54" s="146">
        <v>200000.0</v>
      </c>
      <c r="AF54" s="154">
        <v>1.0</v>
      </c>
      <c r="AG54" s="173">
        <v>200000.0</v>
      </c>
      <c r="AH54" s="145">
        <v>0.0</v>
      </c>
      <c r="AI54" s="146">
        <v>0.0</v>
      </c>
      <c r="AJ54" s="145">
        <v>0.0</v>
      </c>
      <c r="AK54" s="146">
        <v>0.0</v>
      </c>
      <c r="AL54" s="145">
        <v>0.0</v>
      </c>
      <c r="AM54" s="149">
        <v>0.0</v>
      </c>
      <c r="AN54" s="145">
        <v>0.0</v>
      </c>
      <c r="AO54" s="149">
        <v>0.0</v>
      </c>
      <c r="AP54" s="145">
        <v>0.0</v>
      </c>
      <c r="AQ54" s="149">
        <v>0.0</v>
      </c>
      <c r="AR54" s="145">
        <v>0.0</v>
      </c>
      <c r="AS54" s="149">
        <v>0.0</v>
      </c>
      <c r="AT54" s="145">
        <v>0.0</v>
      </c>
      <c r="AU54" s="149">
        <v>0.0</v>
      </c>
      <c r="AV54" s="145">
        <v>0.0</v>
      </c>
      <c r="AW54" s="149">
        <v>0.0</v>
      </c>
      <c r="AX54" s="145">
        <v>0.0</v>
      </c>
      <c r="AY54" s="149">
        <v>0.0</v>
      </c>
      <c r="AZ54" s="145">
        <v>0.0</v>
      </c>
      <c r="BA54" s="149">
        <v>0.0</v>
      </c>
      <c r="BB54" s="145">
        <v>0.0</v>
      </c>
      <c r="BC54" s="149">
        <v>0.0</v>
      </c>
      <c r="BD54" s="145">
        <v>0.0</v>
      </c>
      <c r="BE54" s="149">
        <v>0.0</v>
      </c>
      <c r="BF54" s="147">
        <v>1.0</v>
      </c>
      <c r="BG54" s="150">
        <v>200000.0</v>
      </c>
      <c r="BH54" s="90"/>
      <c r="BI54" s="111"/>
      <c r="BJ54" s="90"/>
      <c r="BK54" s="111"/>
      <c r="BL54" s="90"/>
      <c r="BM54" s="111"/>
    </row>
    <row r="55" ht="43.5" customHeight="1">
      <c r="A55" s="111"/>
      <c r="B55" s="111"/>
      <c r="C55" s="139"/>
      <c r="D55" s="93"/>
      <c r="E55" s="93"/>
      <c r="F55" s="93"/>
      <c r="G55" s="93"/>
      <c r="H55" s="89" t="s">
        <v>79</v>
      </c>
      <c r="I55" s="90">
        <v>146.0</v>
      </c>
      <c r="J55" s="90">
        <v>1.0</v>
      </c>
      <c r="K55" s="90">
        <v>0.0</v>
      </c>
      <c r="L55" s="89" t="s">
        <v>80</v>
      </c>
      <c r="M55" s="89"/>
      <c r="N55" s="93"/>
      <c r="O55" s="90"/>
      <c r="P55" s="90"/>
      <c r="Q55" s="90"/>
      <c r="R55" s="93"/>
      <c r="S55" s="172" t="s">
        <v>149</v>
      </c>
      <c r="T55" s="145" t="s">
        <v>150</v>
      </c>
      <c r="U55" s="90">
        <v>11.0</v>
      </c>
      <c r="V55" s="89" t="s">
        <v>86</v>
      </c>
      <c r="W55" s="93" t="s">
        <v>87</v>
      </c>
      <c r="X55" s="93" t="s">
        <v>88</v>
      </c>
      <c r="Y55" s="93" t="s">
        <v>112</v>
      </c>
      <c r="Z55" s="145">
        <v>0.0</v>
      </c>
      <c r="AA55" s="146">
        <v>0.0</v>
      </c>
      <c r="AB55" s="145">
        <v>0.0</v>
      </c>
      <c r="AC55" s="146">
        <v>0.0</v>
      </c>
      <c r="AD55" s="145">
        <v>0.0</v>
      </c>
      <c r="AE55" s="146">
        <v>0.0</v>
      </c>
      <c r="AF55" s="145">
        <v>0.0</v>
      </c>
      <c r="AG55" s="146">
        <v>0.0</v>
      </c>
      <c r="AH55" s="145">
        <v>0.0</v>
      </c>
      <c r="AI55" s="146">
        <v>0.0</v>
      </c>
      <c r="AJ55" s="145">
        <v>0.0</v>
      </c>
      <c r="AK55" s="146">
        <v>0.0</v>
      </c>
      <c r="AL55" s="90">
        <v>0.0</v>
      </c>
      <c r="AM55" s="149">
        <v>0.0</v>
      </c>
      <c r="AN55" s="145">
        <v>0.0</v>
      </c>
      <c r="AO55" s="149">
        <v>0.0</v>
      </c>
      <c r="AP55" s="145">
        <v>0.0</v>
      </c>
      <c r="AQ55" s="149">
        <v>0.0</v>
      </c>
      <c r="AR55" s="147">
        <v>1.0</v>
      </c>
      <c r="AS55" s="150">
        <v>138000.0</v>
      </c>
      <c r="AT55" s="145">
        <v>0.0</v>
      </c>
      <c r="AU55" s="149">
        <v>0.0</v>
      </c>
      <c r="AV55" s="145">
        <v>0.0</v>
      </c>
      <c r="AW55" s="149">
        <v>0.0</v>
      </c>
      <c r="AX55" s="145">
        <v>0.0</v>
      </c>
      <c r="AY55" s="149">
        <v>0.0</v>
      </c>
      <c r="AZ55" s="145">
        <v>0.0</v>
      </c>
      <c r="BA55" s="149">
        <v>0.0</v>
      </c>
      <c r="BB55" s="145">
        <v>0.0</v>
      </c>
      <c r="BC55" s="149">
        <v>0.0</v>
      </c>
      <c r="BD55" s="145">
        <v>0.0</v>
      </c>
      <c r="BE55" s="149">
        <v>0.0</v>
      </c>
      <c r="BF55" s="147">
        <v>1.0</v>
      </c>
      <c r="BG55" s="150">
        <v>138000.0</v>
      </c>
      <c r="BH55" s="90"/>
      <c r="BI55" s="111"/>
      <c r="BJ55" s="90"/>
      <c r="BK55" s="111"/>
      <c r="BL55" s="90"/>
      <c r="BM55" s="111"/>
    </row>
    <row r="56" ht="43.5" customHeight="1">
      <c r="A56" s="111"/>
      <c r="B56" s="111"/>
      <c r="C56" s="139"/>
      <c r="D56" s="93"/>
      <c r="E56" s="93"/>
      <c r="F56" s="93"/>
      <c r="G56" s="93"/>
      <c r="H56" s="89" t="s">
        <v>79</v>
      </c>
      <c r="I56" s="90">
        <v>146.0</v>
      </c>
      <c r="J56" s="90">
        <v>1.0</v>
      </c>
      <c r="K56" s="90">
        <v>0.0</v>
      </c>
      <c r="L56" s="89" t="s">
        <v>80</v>
      </c>
      <c r="M56" s="89"/>
      <c r="N56" s="93"/>
      <c r="O56" s="90"/>
      <c r="P56" s="90"/>
      <c r="Q56" s="90"/>
      <c r="R56" s="93"/>
      <c r="S56" s="172">
        <v>34400.0</v>
      </c>
      <c r="T56" s="145" t="s">
        <v>151</v>
      </c>
      <c r="U56" s="90">
        <v>11.0</v>
      </c>
      <c r="V56" s="89" t="s">
        <v>86</v>
      </c>
      <c r="W56" s="93" t="s">
        <v>87</v>
      </c>
      <c r="X56" s="93" t="s">
        <v>88</v>
      </c>
      <c r="Y56" s="93" t="s">
        <v>112</v>
      </c>
      <c r="Z56" s="145">
        <v>0.0</v>
      </c>
      <c r="AA56" s="146">
        <v>0.0</v>
      </c>
      <c r="AB56" s="145">
        <v>0.0</v>
      </c>
      <c r="AC56" s="146">
        <v>0.0</v>
      </c>
      <c r="AD56" s="145">
        <v>0.0</v>
      </c>
      <c r="AE56" s="146">
        <v>0.0</v>
      </c>
      <c r="AF56" s="145">
        <v>0.0</v>
      </c>
      <c r="AG56" s="146">
        <v>0.0</v>
      </c>
      <c r="AH56" s="145">
        <v>1.0</v>
      </c>
      <c r="AI56" s="146">
        <v>150000.0</v>
      </c>
      <c r="AJ56" s="145">
        <v>0.0</v>
      </c>
      <c r="AK56" s="146">
        <v>0.0</v>
      </c>
      <c r="AL56" s="90">
        <v>0.0</v>
      </c>
      <c r="AM56" s="149">
        <v>0.0</v>
      </c>
      <c r="AN56" s="154">
        <v>1.0</v>
      </c>
      <c r="AO56" s="155">
        <v>150000.0</v>
      </c>
      <c r="AP56" s="145">
        <v>0.0</v>
      </c>
      <c r="AQ56" s="149">
        <v>0.0</v>
      </c>
      <c r="AR56" s="145">
        <v>0.0</v>
      </c>
      <c r="AS56" s="149">
        <v>0.0</v>
      </c>
      <c r="AT56" s="145">
        <v>0.0</v>
      </c>
      <c r="AU56" s="149">
        <v>0.0</v>
      </c>
      <c r="AV56" s="145">
        <v>0.0</v>
      </c>
      <c r="AW56" s="149">
        <v>0.0</v>
      </c>
      <c r="AX56" s="145">
        <v>0.0</v>
      </c>
      <c r="AY56" s="149">
        <v>0.0</v>
      </c>
      <c r="AZ56" s="145">
        <v>0.0</v>
      </c>
      <c r="BA56" s="149">
        <v>0.0</v>
      </c>
      <c r="BB56" s="145">
        <v>0.0</v>
      </c>
      <c r="BC56" s="149">
        <v>0.0</v>
      </c>
      <c r="BD56" s="145">
        <v>0.0</v>
      </c>
      <c r="BE56" s="149">
        <v>0.0</v>
      </c>
      <c r="BF56" s="147">
        <v>1.0</v>
      </c>
      <c r="BG56" s="150">
        <v>150000.0</v>
      </c>
      <c r="BH56" s="90"/>
      <c r="BI56" s="111"/>
      <c r="BJ56" s="90"/>
      <c r="BK56" s="111"/>
      <c r="BL56" s="90"/>
      <c r="BM56" s="111"/>
    </row>
    <row r="57" ht="43.5" customHeight="1">
      <c r="A57" s="111"/>
      <c r="B57" s="111"/>
      <c r="C57" s="139"/>
      <c r="D57" s="93"/>
      <c r="E57" s="93"/>
      <c r="F57" s="93"/>
      <c r="G57" s="93"/>
      <c r="H57" s="89" t="s">
        <v>79</v>
      </c>
      <c r="I57" s="90">
        <v>146.0</v>
      </c>
      <c r="J57" s="90">
        <v>1.0</v>
      </c>
      <c r="K57" s="90">
        <v>0.0</v>
      </c>
      <c r="L57" s="89" t="s">
        <v>80</v>
      </c>
      <c r="M57" s="89"/>
      <c r="N57" s="93"/>
      <c r="O57" s="90"/>
      <c r="P57" s="90"/>
      <c r="Q57" s="90"/>
      <c r="R57" s="93"/>
      <c r="S57" s="172" t="s">
        <v>152</v>
      </c>
      <c r="T57" s="145" t="s">
        <v>153</v>
      </c>
      <c r="U57" s="90">
        <v>11.0</v>
      </c>
      <c r="V57" s="89" t="s">
        <v>86</v>
      </c>
      <c r="W57" s="93" t="s">
        <v>87</v>
      </c>
      <c r="X57" s="93" t="s">
        <v>88</v>
      </c>
      <c r="Y57" s="93" t="s">
        <v>112</v>
      </c>
      <c r="Z57" s="145">
        <v>0.0</v>
      </c>
      <c r="AA57" s="146">
        <v>0.0</v>
      </c>
      <c r="AB57" s="145">
        <v>0.0</v>
      </c>
      <c r="AC57" s="146">
        <v>0.0</v>
      </c>
      <c r="AD57" s="145">
        <v>1.0</v>
      </c>
      <c r="AE57" s="146">
        <v>150000.0</v>
      </c>
      <c r="AF57" s="154">
        <v>1.0</v>
      </c>
      <c r="AG57" s="173">
        <v>150000.0</v>
      </c>
      <c r="AH57" s="145">
        <v>0.0</v>
      </c>
      <c r="AI57" s="146">
        <v>0.0</v>
      </c>
      <c r="AJ57" s="145">
        <v>0.0</v>
      </c>
      <c r="AK57" s="146">
        <v>0.0</v>
      </c>
      <c r="AL57" s="145">
        <v>0.0</v>
      </c>
      <c r="AM57" s="149">
        <v>0.0</v>
      </c>
      <c r="AN57" s="145">
        <v>0.0</v>
      </c>
      <c r="AO57" s="149">
        <v>0.0</v>
      </c>
      <c r="AP57" s="145">
        <v>0.0</v>
      </c>
      <c r="AQ57" s="149">
        <v>0.0</v>
      </c>
      <c r="AR57" s="145">
        <v>0.0</v>
      </c>
      <c r="AS57" s="149">
        <v>0.0</v>
      </c>
      <c r="AT57" s="145">
        <v>0.0</v>
      </c>
      <c r="AU57" s="149">
        <v>0.0</v>
      </c>
      <c r="AV57" s="145">
        <v>0.0</v>
      </c>
      <c r="AW57" s="149">
        <v>0.0</v>
      </c>
      <c r="AX57" s="145">
        <v>0.0</v>
      </c>
      <c r="AY57" s="149">
        <v>0.0</v>
      </c>
      <c r="AZ57" s="145">
        <v>0.0</v>
      </c>
      <c r="BA57" s="149">
        <v>0.0</v>
      </c>
      <c r="BB57" s="145">
        <v>0.0</v>
      </c>
      <c r="BC57" s="149">
        <v>0.0</v>
      </c>
      <c r="BD57" s="145">
        <v>0.0</v>
      </c>
      <c r="BE57" s="149">
        <v>0.0</v>
      </c>
      <c r="BF57" s="147">
        <v>1.0</v>
      </c>
      <c r="BG57" s="150">
        <v>150000.0</v>
      </c>
      <c r="BH57" s="90"/>
      <c r="BI57" s="111"/>
      <c r="BJ57" s="90"/>
      <c r="BK57" s="111"/>
      <c r="BL57" s="90"/>
      <c r="BM57" s="111"/>
    </row>
    <row r="58" ht="43.5" customHeight="1">
      <c r="A58" s="111"/>
      <c r="B58" s="111"/>
      <c r="C58" s="139"/>
      <c r="D58" s="93"/>
      <c r="E58" s="93"/>
      <c r="F58" s="93"/>
      <c r="G58" s="93"/>
      <c r="H58" s="89" t="s">
        <v>79</v>
      </c>
      <c r="I58" s="90">
        <v>146.0</v>
      </c>
      <c r="J58" s="90">
        <v>1.0</v>
      </c>
      <c r="K58" s="90">
        <v>0.0</v>
      </c>
      <c r="L58" s="89" t="s">
        <v>80</v>
      </c>
      <c r="M58" s="89"/>
      <c r="N58" s="93"/>
      <c r="O58" s="90"/>
      <c r="P58" s="90"/>
      <c r="Q58" s="90"/>
      <c r="R58" s="93"/>
      <c r="S58" s="174">
        <v>35610.0</v>
      </c>
      <c r="T58" s="175" t="s">
        <v>154</v>
      </c>
      <c r="U58" s="90">
        <v>11.0</v>
      </c>
      <c r="V58" s="89" t="s">
        <v>86</v>
      </c>
      <c r="W58" s="93" t="s">
        <v>87</v>
      </c>
      <c r="X58" s="93" t="s">
        <v>88</v>
      </c>
      <c r="Y58" s="93" t="s">
        <v>112</v>
      </c>
      <c r="Z58" s="145">
        <v>0.0</v>
      </c>
      <c r="AA58" s="146">
        <v>0.0</v>
      </c>
      <c r="AB58" s="145">
        <v>0.0</v>
      </c>
      <c r="AC58" s="146">
        <v>0.0</v>
      </c>
      <c r="AD58" s="145">
        <v>0.0</v>
      </c>
      <c r="AE58" s="146">
        <v>0.0</v>
      </c>
      <c r="AF58" s="145">
        <v>0.0</v>
      </c>
      <c r="AG58" s="146">
        <v>0.0</v>
      </c>
      <c r="AH58" s="145">
        <v>0.0</v>
      </c>
      <c r="AI58" s="146">
        <v>0.0</v>
      </c>
      <c r="AJ58" s="145">
        <v>1.0</v>
      </c>
      <c r="AK58" s="146">
        <v>50000.0</v>
      </c>
      <c r="AL58" s="145">
        <v>0.0</v>
      </c>
      <c r="AM58" s="149">
        <v>0.0</v>
      </c>
      <c r="AN58" s="154">
        <v>1.0</v>
      </c>
      <c r="AO58" s="155">
        <v>50000.0</v>
      </c>
      <c r="AP58" s="145">
        <v>0.0</v>
      </c>
      <c r="AQ58" s="146">
        <v>0.0</v>
      </c>
      <c r="AR58" s="145">
        <v>0.0</v>
      </c>
      <c r="AS58" s="146">
        <v>0.0</v>
      </c>
      <c r="AT58" s="145">
        <v>0.0</v>
      </c>
      <c r="AU58" s="146">
        <v>0.0</v>
      </c>
      <c r="AV58" s="145">
        <v>0.0</v>
      </c>
      <c r="AW58" s="146">
        <v>0.0</v>
      </c>
      <c r="AX58" s="145">
        <v>0.0</v>
      </c>
      <c r="AY58" s="146">
        <v>0.0</v>
      </c>
      <c r="AZ58" s="145">
        <v>0.0</v>
      </c>
      <c r="BA58" s="146">
        <v>0.0</v>
      </c>
      <c r="BB58" s="145">
        <v>0.0</v>
      </c>
      <c r="BC58" s="146">
        <v>0.0</v>
      </c>
      <c r="BD58" s="145">
        <v>0.0</v>
      </c>
      <c r="BE58" s="146">
        <v>0.0</v>
      </c>
      <c r="BF58" s="147">
        <v>1.0</v>
      </c>
      <c r="BG58" s="150">
        <v>50000.0</v>
      </c>
      <c r="BH58" s="90"/>
      <c r="BI58" s="111"/>
      <c r="BJ58" s="90"/>
      <c r="BK58" s="111"/>
      <c r="BL58" s="90"/>
      <c r="BM58" s="111"/>
    </row>
    <row r="59" ht="43.5" customHeight="1">
      <c r="A59" s="111"/>
      <c r="B59" s="111"/>
      <c r="C59" s="139"/>
      <c r="D59" s="93"/>
      <c r="E59" s="93"/>
      <c r="F59" s="93"/>
      <c r="G59" s="93"/>
      <c r="H59" s="89" t="s">
        <v>79</v>
      </c>
      <c r="I59" s="90">
        <v>146.0</v>
      </c>
      <c r="J59" s="90">
        <v>1.0</v>
      </c>
      <c r="K59" s="90">
        <v>0.0</v>
      </c>
      <c r="L59" s="89" t="s">
        <v>80</v>
      </c>
      <c r="M59" s="89"/>
      <c r="N59" s="93"/>
      <c r="O59" s="90"/>
      <c r="P59" s="90"/>
      <c r="Q59" s="90"/>
      <c r="R59" s="93"/>
      <c r="S59" s="174">
        <v>35620.0</v>
      </c>
      <c r="T59" s="175" t="s">
        <v>124</v>
      </c>
      <c r="U59" s="90">
        <v>11.0</v>
      </c>
      <c r="V59" s="89" t="s">
        <v>86</v>
      </c>
      <c r="W59" s="93" t="s">
        <v>87</v>
      </c>
      <c r="X59" s="93" t="s">
        <v>88</v>
      </c>
      <c r="Y59" s="93" t="s">
        <v>112</v>
      </c>
      <c r="Z59" s="145">
        <v>0.0</v>
      </c>
      <c r="AA59" s="146">
        <v>0.0</v>
      </c>
      <c r="AB59" s="145">
        <v>0.0</v>
      </c>
      <c r="AC59" s="146">
        <v>0.0</v>
      </c>
      <c r="AD59" s="145">
        <v>0.0</v>
      </c>
      <c r="AE59" s="146">
        <v>0.0</v>
      </c>
      <c r="AF59" s="145">
        <v>0.0</v>
      </c>
      <c r="AG59" s="146">
        <v>0.0</v>
      </c>
      <c r="AH59" s="145">
        <v>0.0</v>
      </c>
      <c r="AI59" s="146">
        <v>0.0</v>
      </c>
      <c r="AJ59" s="145">
        <v>1.0</v>
      </c>
      <c r="AK59" s="146">
        <v>221000.0</v>
      </c>
      <c r="AL59" s="145">
        <v>0.0</v>
      </c>
      <c r="AM59" s="149">
        <v>0.0</v>
      </c>
      <c r="AN59" s="154">
        <v>1.0</v>
      </c>
      <c r="AO59" s="155">
        <v>221000.0</v>
      </c>
      <c r="AP59" s="145">
        <v>0.0</v>
      </c>
      <c r="AQ59" s="146">
        <v>0.0</v>
      </c>
      <c r="AR59" s="145">
        <v>0.0</v>
      </c>
      <c r="AS59" s="146">
        <v>0.0</v>
      </c>
      <c r="AT59" s="145">
        <v>0.0</v>
      </c>
      <c r="AU59" s="146">
        <v>0.0</v>
      </c>
      <c r="AV59" s="145">
        <v>0.0</v>
      </c>
      <c r="AW59" s="146">
        <v>0.0</v>
      </c>
      <c r="AX59" s="145">
        <v>0.0</v>
      </c>
      <c r="AY59" s="146">
        <v>0.0</v>
      </c>
      <c r="AZ59" s="145">
        <v>0.0</v>
      </c>
      <c r="BA59" s="146">
        <v>0.0</v>
      </c>
      <c r="BB59" s="145">
        <v>0.0</v>
      </c>
      <c r="BC59" s="146">
        <v>0.0</v>
      </c>
      <c r="BD59" s="145">
        <v>0.0</v>
      </c>
      <c r="BE59" s="146">
        <v>0.0</v>
      </c>
      <c r="BF59" s="147">
        <v>1.0</v>
      </c>
      <c r="BG59" s="150">
        <v>221000.0</v>
      </c>
      <c r="BH59" s="90"/>
      <c r="BI59" s="111"/>
      <c r="BJ59" s="90"/>
      <c r="BK59" s="111"/>
      <c r="BL59" s="90"/>
      <c r="BM59" s="111"/>
    </row>
    <row r="60" ht="43.5" customHeight="1">
      <c r="A60" s="111"/>
      <c r="B60" s="111"/>
      <c r="C60" s="139"/>
      <c r="D60" s="93"/>
      <c r="E60" s="93"/>
      <c r="F60" s="93"/>
      <c r="G60" s="93"/>
      <c r="H60" s="89" t="s">
        <v>79</v>
      </c>
      <c r="I60" s="90">
        <v>146.0</v>
      </c>
      <c r="J60" s="90">
        <v>1.0</v>
      </c>
      <c r="K60" s="90">
        <v>0.0</v>
      </c>
      <c r="L60" s="89" t="s">
        <v>80</v>
      </c>
      <c r="M60" s="89"/>
      <c r="N60" s="93"/>
      <c r="O60" s="90"/>
      <c r="P60" s="90"/>
      <c r="Q60" s="90"/>
      <c r="R60" s="93"/>
      <c r="S60" s="174">
        <v>35650.0</v>
      </c>
      <c r="T60" s="176" t="s">
        <v>155</v>
      </c>
      <c r="U60" s="90">
        <v>11.0</v>
      </c>
      <c r="V60" s="89" t="s">
        <v>86</v>
      </c>
      <c r="W60" s="93" t="s">
        <v>87</v>
      </c>
      <c r="X60" s="93" t="s">
        <v>88</v>
      </c>
      <c r="Y60" s="93" t="s">
        <v>112</v>
      </c>
      <c r="Z60" s="145">
        <v>0.0</v>
      </c>
      <c r="AA60" s="146">
        <v>0.0</v>
      </c>
      <c r="AB60" s="145">
        <v>0.0</v>
      </c>
      <c r="AC60" s="146">
        <v>0.0</v>
      </c>
      <c r="AD60" s="145">
        <v>0.0</v>
      </c>
      <c r="AE60" s="146">
        <v>0.0</v>
      </c>
      <c r="AF60" s="145">
        <v>0.0</v>
      </c>
      <c r="AG60" s="146">
        <v>0.0</v>
      </c>
      <c r="AH60" s="145">
        <v>1.0</v>
      </c>
      <c r="AI60" s="146">
        <v>150000.0</v>
      </c>
      <c r="AJ60" s="145">
        <v>0.0</v>
      </c>
      <c r="AK60" s="146">
        <v>0.0</v>
      </c>
      <c r="AL60" s="90">
        <v>0.0</v>
      </c>
      <c r="AM60" s="149">
        <v>0.0</v>
      </c>
      <c r="AN60" s="154">
        <v>1.0</v>
      </c>
      <c r="AO60" s="155">
        <v>150000.0</v>
      </c>
      <c r="AP60" s="145">
        <v>0.0</v>
      </c>
      <c r="AQ60" s="149">
        <v>0.0</v>
      </c>
      <c r="AR60" s="145">
        <v>0.0</v>
      </c>
      <c r="AS60" s="149">
        <v>0.0</v>
      </c>
      <c r="AT60" s="145">
        <v>0.0</v>
      </c>
      <c r="AU60" s="149">
        <v>0.0</v>
      </c>
      <c r="AV60" s="145">
        <v>0.0</v>
      </c>
      <c r="AW60" s="149">
        <v>0.0</v>
      </c>
      <c r="AX60" s="145">
        <v>0.0</v>
      </c>
      <c r="AY60" s="149">
        <v>0.0</v>
      </c>
      <c r="AZ60" s="145">
        <v>0.0</v>
      </c>
      <c r="BA60" s="149">
        <v>0.0</v>
      </c>
      <c r="BB60" s="145">
        <v>0.0</v>
      </c>
      <c r="BC60" s="149">
        <v>0.0</v>
      </c>
      <c r="BD60" s="145">
        <v>0.0</v>
      </c>
      <c r="BE60" s="149">
        <v>0.0</v>
      </c>
      <c r="BF60" s="147">
        <v>1.0</v>
      </c>
      <c r="BG60" s="150">
        <v>150000.0</v>
      </c>
      <c r="BH60" s="90"/>
      <c r="BI60" s="111"/>
      <c r="BJ60" s="90"/>
      <c r="BK60" s="111"/>
      <c r="BL60" s="90"/>
      <c r="BM60" s="111"/>
    </row>
    <row r="61" ht="43.5" customHeight="1">
      <c r="A61" s="111"/>
      <c r="B61" s="111"/>
      <c r="C61" s="139"/>
      <c r="D61" s="93"/>
      <c r="E61" s="93"/>
      <c r="F61" s="93"/>
      <c r="G61" s="93"/>
      <c r="H61" s="89" t="s">
        <v>79</v>
      </c>
      <c r="I61" s="90">
        <v>146.0</v>
      </c>
      <c r="J61" s="90">
        <v>1.0</v>
      </c>
      <c r="K61" s="90">
        <v>0.0</v>
      </c>
      <c r="L61" s="89" t="s">
        <v>80</v>
      </c>
      <c r="M61" s="89"/>
      <c r="N61" s="93"/>
      <c r="O61" s="90"/>
      <c r="P61" s="90"/>
      <c r="Q61" s="90"/>
      <c r="R61" s="93"/>
      <c r="S61" s="174">
        <v>35930.0</v>
      </c>
      <c r="T61" s="176" t="s">
        <v>156</v>
      </c>
      <c r="U61" s="90">
        <v>11.0</v>
      </c>
      <c r="V61" s="89" t="s">
        <v>86</v>
      </c>
      <c r="W61" s="93" t="s">
        <v>87</v>
      </c>
      <c r="X61" s="93" t="s">
        <v>88</v>
      </c>
      <c r="Y61" s="93" t="s">
        <v>112</v>
      </c>
      <c r="Z61" s="145">
        <v>0.0</v>
      </c>
      <c r="AA61" s="146">
        <v>0.0</v>
      </c>
      <c r="AB61" s="145">
        <v>0.0</v>
      </c>
      <c r="AC61" s="146">
        <v>0.0</v>
      </c>
      <c r="AD61" s="145">
        <v>0.0</v>
      </c>
      <c r="AE61" s="146">
        <v>0.0</v>
      </c>
      <c r="AF61" s="145">
        <v>0.0</v>
      </c>
      <c r="AG61" s="146">
        <v>0.0</v>
      </c>
      <c r="AH61" s="145">
        <v>0.0</v>
      </c>
      <c r="AI61" s="146">
        <v>0.0</v>
      </c>
      <c r="AJ61" s="145">
        <v>0.0</v>
      </c>
      <c r="AK61" s="146">
        <v>0.0</v>
      </c>
      <c r="AL61" s="90">
        <v>0.0</v>
      </c>
      <c r="AM61" s="149">
        <v>0.0</v>
      </c>
      <c r="AN61" s="145">
        <v>0.0</v>
      </c>
      <c r="AO61" s="149">
        <v>0.0</v>
      </c>
      <c r="AP61" s="145">
        <v>0.0</v>
      </c>
      <c r="AQ61" s="149">
        <v>0.0</v>
      </c>
      <c r="AR61" s="147">
        <v>1.0</v>
      </c>
      <c r="AS61" s="150">
        <v>15000.0</v>
      </c>
      <c r="AT61" s="145">
        <v>0.0</v>
      </c>
      <c r="AU61" s="149">
        <v>0.0</v>
      </c>
      <c r="AV61" s="145">
        <v>0.0</v>
      </c>
      <c r="AW61" s="149">
        <v>0.0</v>
      </c>
      <c r="AX61" s="145">
        <v>0.0</v>
      </c>
      <c r="AY61" s="149">
        <v>0.0</v>
      </c>
      <c r="AZ61" s="145">
        <v>0.0</v>
      </c>
      <c r="BA61" s="149">
        <v>0.0</v>
      </c>
      <c r="BB61" s="145">
        <v>0.0</v>
      </c>
      <c r="BC61" s="149">
        <v>0.0</v>
      </c>
      <c r="BD61" s="145">
        <v>0.0</v>
      </c>
      <c r="BE61" s="149">
        <v>0.0</v>
      </c>
      <c r="BF61" s="147">
        <v>1.0</v>
      </c>
      <c r="BG61" s="150">
        <v>15000.0</v>
      </c>
      <c r="BH61" s="90"/>
      <c r="BI61" s="111"/>
      <c r="BJ61" s="90"/>
      <c r="BK61" s="111"/>
      <c r="BL61" s="90"/>
      <c r="BM61" s="111"/>
    </row>
    <row r="62" ht="43.5" customHeight="1">
      <c r="A62" s="111"/>
      <c r="B62" s="111"/>
      <c r="C62" s="139"/>
      <c r="D62" s="93"/>
      <c r="E62" s="93"/>
      <c r="F62" s="93"/>
      <c r="G62" s="93"/>
      <c r="H62" s="89" t="s">
        <v>79</v>
      </c>
      <c r="I62" s="90">
        <v>146.0</v>
      </c>
      <c r="J62" s="90">
        <v>1.0</v>
      </c>
      <c r="K62" s="90">
        <v>0.0</v>
      </c>
      <c r="L62" s="89" t="s">
        <v>80</v>
      </c>
      <c r="M62" s="89"/>
      <c r="N62" s="93"/>
      <c r="O62" s="90"/>
      <c r="P62" s="90"/>
      <c r="Q62" s="90"/>
      <c r="R62" s="93"/>
      <c r="S62" s="174">
        <v>39100.0</v>
      </c>
      <c r="T62" s="176" t="s">
        <v>157</v>
      </c>
      <c r="U62" s="90">
        <v>11.0</v>
      </c>
      <c r="V62" s="89" t="s">
        <v>86</v>
      </c>
      <c r="W62" s="93" t="s">
        <v>87</v>
      </c>
      <c r="X62" s="93" t="s">
        <v>88</v>
      </c>
      <c r="Y62" s="93" t="s">
        <v>112</v>
      </c>
      <c r="Z62" s="145">
        <v>0.0</v>
      </c>
      <c r="AA62" s="146">
        <v>0.0</v>
      </c>
      <c r="AB62" s="145">
        <v>0.0</v>
      </c>
      <c r="AC62" s="146">
        <v>0.0</v>
      </c>
      <c r="AD62" s="145">
        <v>1.0</v>
      </c>
      <c r="AE62" s="146">
        <v>39500.0</v>
      </c>
      <c r="AF62" s="154">
        <v>1.0</v>
      </c>
      <c r="AG62" s="173">
        <v>39500.0</v>
      </c>
      <c r="AH62" s="145">
        <v>0.0</v>
      </c>
      <c r="AI62" s="146">
        <v>0.0</v>
      </c>
      <c r="AJ62" s="145">
        <v>0.0</v>
      </c>
      <c r="AK62" s="146">
        <v>0.0</v>
      </c>
      <c r="AL62" s="145">
        <v>0.0</v>
      </c>
      <c r="AM62" s="149">
        <v>0.0</v>
      </c>
      <c r="AN62" s="145">
        <v>0.0</v>
      </c>
      <c r="AO62" s="149">
        <v>0.0</v>
      </c>
      <c r="AP62" s="145">
        <v>0.0</v>
      </c>
      <c r="AQ62" s="149">
        <v>0.0</v>
      </c>
      <c r="AR62" s="145">
        <v>0.0</v>
      </c>
      <c r="AS62" s="149">
        <v>0.0</v>
      </c>
      <c r="AT62" s="145">
        <v>0.0</v>
      </c>
      <c r="AU62" s="149">
        <v>0.0</v>
      </c>
      <c r="AV62" s="145">
        <v>0.0</v>
      </c>
      <c r="AW62" s="149">
        <v>0.0</v>
      </c>
      <c r="AX62" s="145">
        <v>0.0</v>
      </c>
      <c r="AY62" s="149">
        <v>0.0</v>
      </c>
      <c r="AZ62" s="145">
        <v>0.0</v>
      </c>
      <c r="BA62" s="149">
        <v>0.0</v>
      </c>
      <c r="BB62" s="145">
        <v>0.0</v>
      </c>
      <c r="BC62" s="149">
        <v>0.0</v>
      </c>
      <c r="BD62" s="145">
        <v>0.0</v>
      </c>
      <c r="BE62" s="149">
        <v>0.0</v>
      </c>
      <c r="BF62" s="147">
        <v>1.0</v>
      </c>
      <c r="BG62" s="150">
        <v>39500.0</v>
      </c>
      <c r="BH62" s="90"/>
      <c r="BI62" s="111"/>
      <c r="BJ62" s="90"/>
      <c r="BK62" s="111"/>
      <c r="BL62" s="90"/>
      <c r="BM62" s="111"/>
    </row>
    <row r="63" ht="77.25" customHeight="1">
      <c r="A63" s="111"/>
      <c r="B63" s="111"/>
      <c r="C63" s="139"/>
      <c r="D63" s="93"/>
      <c r="E63" s="93"/>
      <c r="F63" s="93"/>
      <c r="G63" s="93"/>
      <c r="H63" s="89" t="s">
        <v>79</v>
      </c>
      <c r="I63" s="90">
        <v>146.0</v>
      </c>
      <c r="J63" s="90">
        <v>1.0</v>
      </c>
      <c r="K63" s="90">
        <v>0.0</v>
      </c>
      <c r="L63" s="89" t="s">
        <v>80</v>
      </c>
      <c r="M63" s="89"/>
      <c r="N63" s="93"/>
      <c r="O63" s="90"/>
      <c r="P63" s="90"/>
      <c r="Q63" s="90"/>
      <c r="R63" s="93"/>
      <c r="S63" s="172" t="s">
        <v>158</v>
      </c>
      <c r="T63" s="145" t="s">
        <v>159</v>
      </c>
      <c r="U63" s="90">
        <v>11.0</v>
      </c>
      <c r="V63" s="89" t="s">
        <v>86</v>
      </c>
      <c r="W63" s="93" t="s">
        <v>87</v>
      </c>
      <c r="X63" s="93" t="s">
        <v>88</v>
      </c>
      <c r="Y63" s="93" t="s">
        <v>112</v>
      </c>
      <c r="Z63" s="145">
        <v>0.0</v>
      </c>
      <c r="AA63" s="146">
        <v>0.0</v>
      </c>
      <c r="AB63" s="145">
        <v>0.0</v>
      </c>
      <c r="AC63" s="146">
        <v>0.0</v>
      </c>
      <c r="AD63" s="145">
        <v>1.0</v>
      </c>
      <c r="AE63" s="146">
        <v>100000.0</v>
      </c>
      <c r="AF63" s="154">
        <v>1.0</v>
      </c>
      <c r="AG63" s="173">
        <v>100000.0</v>
      </c>
      <c r="AH63" s="145">
        <v>0.0</v>
      </c>
      <c r="AI63" s="146">
        <v>0.0</v>
      </c>
      <c r="AJ63" s="145">
        <v>0.0</v>
      </c>
      <c r="AK63" s="146">
        <v>0.0</v>
      </c>
      <c r="AL63" s="145">
        <v>0.0</v>
      </c>
      <c r="AM63" s="149">
        <v>0.0</v>
      </c>
      <c r="AN63" s="145">
        <v>0.0</v>
      </c>
      <c r="AO63" s="149">
        <v>0.0</v>
      </c>
      <c r="AP63" s="145">
        <v>0.0</v>
      </c>
      <c r="AQ63" s="149">
        <v>0.0</v>
      </c>
      <c r="AR63" s="145">
        <v>0.0</v>
      </c>
      <c r="AS63" s="149">
        <v>0.0</v>
      </c>
      <c r="AT63" s="145">
        <v>0.0</v>
      </c>
      <c r="AU63" s="149">
        <v>0.0</v>
      </c>
      <c r="AV63" s="145">
        <v>0.0</v>
      </c>
      <c r="AW63" s="149">
        <v>0.0</v>
      </c>
      <c r="AX63" s="145">
        <v>0.0</v>
      </c>
      <c r="AY63" s="149">
        <v>0.0</v>
      </c>
      <c r="AZ63" s="145">
        <v>0.0</v>
      </c>
      <c r="BA63" s="149">
        <v>0.0</v>
      </c>
      <c r="BB63" s="145">
        <v>0.0</v>
      </c>
      <c r="BC63" s="149">
        <v>0.0</v>
      </c>
      <c r="BD63" s="145">
        <v>0.0</v>
      </c>
      <c r="BE63" s="149">
        <v>0.0</v>
      </c>
      <c r="BF63" s="147">
        <v>1.0</v>
      </c>
      <c r="BG63" s="150">
        <v>100000.0</v>
      </c>
      <c r="BH63" s="90"/>
      <c r="BI63" s="111"/>
      <c r="BJ63" s="90"/>
      <c r="BK63" s="111"/>
      <c r="BL63" s="90"/>
      <c r="BM63" s="111"/>
    </row>
    <row r="64" ht="77.25" customHeight="1">
      <c r="A64" s="111"/>
      <c r="B64" s="111"/>
      <c r="C64" s="139"/>
      <c r="D64" s="93"/>
      <c r="E64" s="93"/>
      <c r="F64" s="93"/>
      <c r="G64" s="93"/>
      <c r="H64" s="89" t="s">
        <v>79</v>
      </c>
      <c r="I64" s="90">
        <v>146.0</v>
      </c>
      <c r="J64" s="90">
        <v>1.0</v>
      </c>
      <c r="K64" s="90">
        <v>0.0</v>
      </c>
      <c r="L64" s="89" t="s">
        <v>80</v>
      </c>
      <c r="M64" s="89"/>
      <c r="N64" s="93"/>
      <c r="O64" s="90"/>
      <c r="P64" s="90"/>
      <c r="Q64" s="90"/>
      <c r="R64" s="93"/>
      <c r="S64" s="172">
        <v>39300.0</v>
      </c>
      <c r="T64" s="145" t="s">
        <v>160</v>
      </c>
      <c r="U64" s="90">
        <v>11.0</v>
      </c>
      <c r="V64" s="89" t="s">
        <v>86</v>
      </c>
      <c r="W64" s="93" t="s">
        <v>87</v>
      </c>
      <c r="X64" s="93" t="s">
        <v>88</v>
      </c>
      <c r="Y64" s="93" t="s">
        <v>112</v>
      </c>
      <c r="Z64" s="145">
        <v>0.0</v>
      </c>
      <c r="AA64" s="146">
        <v>0.0</v>
      </c>
      <c r="AB64" s="145">
        <v>0.0</v>
      </c>
      <c r="AC64" s="146">
        <v>0.0</v>
      </c>
      <c r="AD64" s="145">
        <v>1.0</v>
      </c>
      <c r="AE64" s="146">
        <v>15000.0</v>
      </c>
      <c r="AF64" s="154">
        <v>1.0</v>
      </c>
      <c r="AG64" s="173">
        <v>15000.0</v>
      </c>
      <c r="AH64" s="145">
        <v>0.0</v>
      </c>
      <c r="AI64" s="146">
        <v>0.0</v>
      </c>
      <c r="AJ64" s="145">
        <v>0.0</v>
      </c>
      <c r="AK64" s="146">
        <v>0.0</v>
      </c>
      <c r="AL64" s="145">
        <v>0.0</v>
      </c>
      <c r="AM64" s="149">
        <v>0.0</v>
      </c>
      <c r="AN64" s="145">
        <v>0.0</v>
      </c>
      <c r="AO64" s="149">
        <v>0.0</v>
      </c>
      <c r="AP64" s="145">
        <v>0.0</v>
      </c>
      <c r="AQ64" s="149">
        <v>0.0</v>
      </c>
      <c r="AR64" s="145">
        <v>0.0</v>
      </c>
      <c r="AS64" s="149">
        <v>0.0</v>
      </c>
      <c r="AT64" s="145">
        <v>0.0</v>
      </c>
      <c r="AU64" s="149">
        <v>0.0</v>
      </c>
      <c r="AV64" s="145">
        <v>0.0</v>
      </c>
      <c r="AW64" s="149">
        <v>0.0</v>
      </c>
      <c r="AX64" s="145">
        <v>0.0</v>
      </c>
      <c r="AY64" s="149">
        <v>0.0</v>
      </c>
      <c r="AZ64" s="145">
        <v>0.0</v>
      </c>
      <c r="BA64" s="149">
        <v>0.0</v>
      </c>
      <c r="BB64" s="145">
        <v>0.0</v>
      </c>
      <c r="BC64" s="149">
        <v>0.0</v>
      </c>
      <c r="BD64" s="145">
        <v>0.0</v>
      </c>
      <c r="BE64" s="149">
        <v>0.0</v>
      </c>
      <c r="BF64" s="147">
        <v>1.0</v>
      </c>
      <c r="BG64" s="150">
        <v>15000.0</v>
      </c>
      <c r="BH64" s="90"/>
      <c r="BI64" s="111"/>
      <c r="BJ64" s="90"/>
      <c r="BK64" s="111"/>
      <c r="BL64" s="90"/>
      <c r="BM64" s="111"/>
      <c r="BN64" s="153"/>
      <c r="BO64" s="153"/>
      <c r="BP64" s="153"/>
      <c r="BQ64" s="153"/>
      <c r="BR64" s="153"/>
      <c r="BS64" s="153"/>
      <c r="BT64" s="153"/>
      <c r="BU64" s="153"/>
      <c r="BV64" s="153"/>
    </row>
    <row r="65" ht="77.25" customHeight="1">
      <c r="A65" s="111"/>
      <c r="B65" s="111"/>
      <c r="C65" s="139"/>
      <c r="D65" s="93"/>
      <c r="E65" s="93"/>
      <c r="F65" s="93"/>
      <c r="G65" s="93"/>
      <c r="H65" s="89" t="s">
        <v>79</v>
      </c>
      <c r="I65" s="90">
        <v>146.0</v>
      </c>
      <c r="J65" s="90">
        <v>1.0</v>
      </c>
      <c r="K65" s="90">
        <v>0.0</v>
      </c>
      <c r="L65" s="89" t="s">
        <v>80</v>
      </c>
      <c r="M65" s="89"/>
      <c r="N65" s="93"/>
      <c r="O65" s="90"/>
      <c r="P65" s="90"/>
      <c r="Q65" s="90"/>
      <c r="R65" s="93"/>
      <c r="S65" s="172">
        <v>39530.0</v>
      </c>
      <c r="T65" s="145" t="s">
        <v>161</v>
      </c>
      <c r="U65" s="90">
        <v>11.0</v>
      </c>
      <c r="V65" s="89" t="s">
        <v>86</v>
      </c>
      <c r="W65" s="93" t="s">
        <v>87</v>
      </c>
      <c r="X65" s="93" t="s">
        <v>88</v>
      </c>
      <c r="Y65" s="93" t="s">
        <v>112</v>
      </c>
      <c r="Z65" s="145">
        <v>0.0</v>
      </c>
      <c r="AA65" s="146">
        <v>0.0</v>
      </c>
      <c r="AB65" s="145">
        <v>0.0</v>
      </c>
      <c r="AC65" s="146">
        <v>0.0</v>
      </c>
      <c r="AD65" s="145">
        <v>1.0</v>
      </c>
      <c r="AE65" s="146">
        <v>50000.0</v>
      </c>
      <c r="AF65" s="154">
        <v>1.0</v>
      </c>
      <c r="AG65" s="173">
        <v>50000.0</v>
      </c>
      <c r="AH65" s="145">
        <v>0.0</v>
      </c>
      <c r="AI65" s="146">
        <v>0.0</v>
      </c>
      <c r="AJ65" s="145">
        <v>0.0</v>
      </c>
      <c r="AK65" s="146">
        <v>0.0</v>
      </c>
      <c r="AL65" s="145">
        <v>0.0</v>
      </c>
      <c r="AM65" s="149">
        <v>0.0</v>
      </c>
      <c r="AN65" s="145">
        <v>0.0</v>
      </c>
      <c r="AO65" s="149">
        <v>0.0</v>
      </c>
      <c r="AP65" s="145">
        <v>0.0</v>
      </c>
      <c r="AQ65" s="149">
        <v>0.0</v>
      </c>
      <c r="AR65" s="145">
        <v>0.0</v>
      </c>
      <c r="AS65" s="149">
        <v>0.0</v>
      </c>
      <c r="AT65" s="145">
        <v>0.0</v>
      </c>
      <c r="AU65" s="149">
        <v>0.0</v>
      </c>
      <c r="AV65" s="145">
        <v>0.0</v>
      </c>
      <c r="AW65" s="149">
        <v>0.0</v>
      </c>
      <c r="AX65" s="145">
        <v>0.0</v>
      </c>
      <c r="AY65" s="149">
        <v>0.0</v>
      </c>
      <c r="AZ65" s="145">
        <v>0.0</v>
      </c>
      <c r="BA65" s="149">
        <v>0.0</v>
      </c>
      <c r="BB65" s="145">
        <v>0.0</v>
      </c>
      <c r="BC65" s="149">
        <v>0.0</v>
      </c>
      <c r="BD65" s="145">
        <v>0.0</v>
      </c>
      <c r="BE65" s="149">
        <v>0.0</v>
      </c>
      <c r="BF65" s="147">
        <v>1.0</v>
      </c>
      <c r="BG65" s="150">
        <v>50000.0</v>
      </c>
      <c r="BH65" s="90"/>
      <c r="BI65" s="111"/>
      <c r="BJ65" s="90"/>
      <c r="BK65" s="111"/>
      <c r="BL65" s="90"/>
      <c r="BM65" s="111"/>
    </row>
    <row r="66" ht="66.0" customHeight="1">
      <c r="A66" s="111"/>
      <c r="B66" s="111"/>
      <c r="C66" s="139"/>
      <c r="D66" s="93"/>
      <c r="E66" s="93"/>
      <c r="F66" s="93"/>
      <c r="G66" s="93"/>
      <c r="H66" s="89" t="s">
        <v>79</v>
      </c>
      <c r="I66" s="90">
        <v>146.0</v>
      </c>
      <c r="J66" s="90">
        <v>1.0</v>
      </c>
      <c r="K66" s="90">
        <v>0.0</v>
      </c>
      <c r="L66" s="89" t="s">
        <v>80</v>
      </c>
      <c r="M66" s="89"/>
      <c r="N66" s="93"/>
      <c r="O66" s="90"/>
      <c r="P66" s="90"/>
      <c r="Q66" s="90"/>
      <c r="R66" s="93"/>
      <c r="S66" s="172" t="s">
        <v>162</v>
      </c>
      <c r="T66" s="145" t="s">
        <v>163</v>
      </c>
      <c r="U66" s="90">
        <v>11.0</v>
      </c>
      <c r="V66" s="89" t="s">
        <v>86</v>
      </c>
      <c r="W66" s="93" t="s">
        <v>87</v>
      </c>
      <c r="X66" s="93" t="s">
        <v>88</v>
      </c>
      <c r="Y66" s="93" t="s">
        <v>112</v>
      </c>
      <c r="Z66" s="145">
        <v>0.0</v>
      </c>
      <c r="AA66" s="146">
        <v>0.0</v>
      </c>
      <c r="AB66" s="145">
        <v>0.0</v>
      </c>
      <c r="AC66" s="146">
        <v>0.0</v>
      </c>
      <c r="AD66" s="145">
        <v>0.0</v>
      </c>
      <c r="AE66" s="146">
        <v>0.0</v>
      </c>
      <c r="AF66" s="145">
        <v>0.0</v>
      </c>
      <c r="AG66" s="146">
        <v>0.0</v>
      </c>
      <c r="AH66" s="145">
        <v>1.0</v>
      </c>
      <c r="AI66" s="146">
        <v>20000.0</v>
      </c>
      <c r="AJ66" s="145">
        <v>0.0</v>
      </c>
      <c r="AK66" s="146">
        <v>0.0</v>
      </c>
      <c r="AL66" s="90">
        <v>0.0</v>
      </c>
      <c r="AM66" s="149">
        <v>0.0</v>
      </c>
      <c r="AN66" s="154">
        <v>1.0</v>
      </c>
      <c r="AO66" s="155">
        <v>200000.0</v>
      </c>
      <c r="AP66" s="145">
        <v>0.0</v>
      </c>
      <c r="AQ66" s="149">
        <v>0.0</v>
      </c>
      <c r="AR66" s="145">
        <v>0.0</v>
      </c>
      <c r="AS66" s="149">
        <v>0.0</v>
      </c>
      <c r="AT66" s="145">
        <v>0.0</v>
      </c>
      <c r="AU66" s="149">
        <v>0.0</v>
      </c>
      <c r="AV66" s="145">
        <v>0.0</v>
      </c>
      <c r="AW66" s="149">
        <v>0.0</v>
      </c>
      <c r="AX66" s="145">
        <v>0.0</v>
      </c>
      <c r="AY66" s="149">
        <v>0.0</v>
      </c>
      <c r="AZ66" s="145">
        <v>0.0</v>
      </c>
      <c r="BA66" s="149">
        <v>0.0</v>
      </c>
      <c r="BB66" s="145">
        <v>0.0</v>
      </c>
      <c r="BC66" s="149">
        <v>0.0</v>
      </c>
      <c r="BD66" s="145">
        <v>0.0</v>
      </c>
      <c r="BE66" s="149">
        <v>0.0</v>
      </c>
      <c r="BF66" s="147">
        <v>1.0</v>
      </c>
      <c r="BG66" s="150">
        <v>200000.0</v>
      </c>
      <c r="BH66" s="90"/>
      <c r="BI66" s="111"/>
      <c r="BJ66" s="90"/>
      <c r="BK66" s="111"/>
      <c r="BL66" s="90"/>
      <c r="BM66" s="111"/>
    </row>
    <row r="67" ht="62.25" customHeight="1">
      <c r="A67" s="111"/>
      <c r="B67" s="111"/>
      <c r="C67" s="139"/>
      <c r="D67" s="93"/>
      <c r="E67" s="93"/>
      <c r="F67" s="93"/>
      <c r="G67" s="93"/>
      <c r="H67" s="89" t="s">
        <v>79</v>
      </c>
      <c r="I67" s="90">
        <v>146.0</v>
      </c>
      <c r="J67" s="90">
        <v>1.0</v>
      </c>
      <c r="K67" s="90">
        <v>0.0</v>
      </c>
      <c r="L67" s="89" t="s">
        <v>80</v>
      </c>
      <c r="M67" s="89"/>
      <c r="N67" s="93"/>
      <c r="O67" s="90"/>
      <c r="P67" s="90"/>
      <c r="Q67" s="90"/>
      <c r="R67" s="93"/>
      <c r="S67" s="172" t="s">
        <v>164</v>
      </c>
      <c r="T67" s="145" t="s">
        <v>165</v>
      </c>
      <c r="U67" s="90">
        <v>11.0</v>
      </c>
      <c r="V67" s="89" t="s">
        <v>86</v>
      </c>
      <c r="W67" s="93" t="s">
        <v>87</v>
      </c>
      <c r="X67" s="93" t="s">
        <v>88</v>
      </c>
      <c r="Y67" s="93" t="s">
        <v>112</v>
      </c>
      <c r="Z67" s="145">
        <v>0.0</v>
      </c>
      <c r="AA67" s="146">
        <v>0.0</v>
      </c>
      <c r="AB67" s="145">
        <v>0.0</v>
      </c>
      <c r="AC67" s="146">
        <v>0.0</v>
      </c>
      <c r="AD67" s="145">
        <v>0.0</v>
      </c>
      <c r="AE67" s="146">
        <v>0.0</v>
      </c>
      <c r="AF67" s="145">
        <v>0.0</v>
      </c>
      <c r="AG67" s="146">
        <v>0.0</v>
      </c>
      <c r="AH67" s="145">
        <v>1.0</v>
      </c>
      <c r="AI67" s="146">
        <v>245000.0</v>
      </c>
      <c r="AJ67" s="145">
        <v>0.0</v>
      </c>
      <c r="AK67" s="146">
        <v>0.0</v>
      </c>
      <c r="AL67" s="90">
        <v>0.0</v>
      </c>
      <c r="AM67" s="149">
        <v>0.0</v>
      </c>
      <c r="AN67" s="154">
        <v>1.0</v>
      </c>
      <c r="AO67" s="155">
        <v>245000.0</v>
      </c>
      <c r="AP67" s="145">
        <v>0.0</v>
      </c>
      <c r="AQ67" s="149">
        <v>0.0</v>
      </c>
      <c r="AR67" s="145">
        <v>0.0</v>
      </c>
      <c r="AS67" s="149">
        <v>0.0</v>
      </c>
      <c r="AT67" s="145">
        <v>0.0</v>
      </c>
      <c r="AU67" s="149">
        <v>0.0</v>
      </c>
      <c r="AV67" s="145">
        <v>0.0</v>
      </c>
      <c r="AW67" s="149">
        <v>0.0</v>
      </c>
      <c r="AX67" s="145">
        <v>0.0</v>
      </c>
      <c r="AY67" s="149">
        <v>0.0</v>
      </c>
      <c r="AZ67" s="145">
        <v>0.0</v>
      </c>
      <c r="BA67" s="149">
        <v>0.0</v>
      </c>
      <c r="BB67" s="145">
        <v>0.0</v>
      </c>
      <c r="BC67" s="149">
        <v>0.0</v>
      </c>
      <c r="BD67" s="145">
        <v>0.0</v>
      </c>
      <c r="BE67" s="149">
        <v>0.0</v>
      </c>
      <c r="BF67" s="147">
        <v>1.0</v>
      </c>
      <c r="BG67" s="150">
        <v>245000.0</v>
      </c>
      <c r="BH67" s="90"/>
      <c r="BI67" s="111"/>
      <c r="BJ67" s="90"/>
      <c r="BK67" s="111"/>
      <c r="BL67" s="90"/>
      <c r="BM67" s="111"/>
    </row>
    <row r="68" ht="42.75" customHeight="1">
      <c r="A68" s="111"/>
      <c r="B68" s="111"/>
      <c r="C68" s="139"/>
      <c r="D68" s="93"/>
      <c r="E68" s="93"/>
      <c r="F68" s="93"/>
      <c r="G68" s="93"/>
      <c r="H68" s="89" t="s">
        <v>79</v>
      </c>
      <c r="I68" s="90">
        <v>146.0</v>
      </c>
      <c r="J68" s="90">
        <v>1.0</v>
      </c>
      <c r="K68" s="90">
        <v>0.0</v>
      </c>
      <c r="L68" s="89" t="s">
        <v>80</v>
      </c>
      <c r="M68" s="89"/>
      <c r="N68" s="93"/>
      <c r="O68" s="90"/>
      <c r="P68" s="90"/>
      <c r="Q68" s="90"/>
      <c r="R68" s="93"/>
      <c r="S68" s="177">
        <v>42310.0</v>
      </c>
      <c r="T68" s="177" t="s">
        <v>166</v>
      </c>
      <c r="U68" s="90">
        <v>11.0</v>
      </c>
      <c r="V68" s="89" t="s">
        <v>86</v>
      </c>
      <c r="W68" s="93" t="s">
        <v>87</v>
      </c>
      <c r="X68" s="93" t="s">
        <v>88</v>
      </c>
      <c r="Y68" s="93" t="s">
        <v>112</v>
      </c>
      <c r="Z68" s="145">
        <v>0.0</v>
      </c>
      <c r="AA68" s="146">
        <v>0.0</v>
      </c>
      <c r="AB68" s="145">
        <v>0.0</v>
      </c>
      <c r="AC68" s="146">
        <v>0.0</v>
      </c>
      <c r="AD68" s="145">
        <v>0.0</v>
      </c>
      <c r="AE68" s="146">
        <v>0.0</v>
      </c>
      <c r="AF68" s="145">
        <v>0.0</v>
      </c>
      <c r="AG68" s="146">
        <v>0.0</v>
      </c>
      <c r="AH68" s="145">
        <v>0.0</v>
      </c>
      <c r="AI68" s="146">
        <v>0.0</v>
      </c>
      <c r="AJ68" s="145">
        <v>0.0</v>
      </c>
      <c r="AK68" s="146">
        <v>0.0</v>
      </c>
      <c r="AL68" s="90">
        <v>0.0</v>
      </c>
      <c r="AM68" s="149">
        <v>0.0</v>
      </c>
      <c r="AN68" s="145">
        <v>0.0</v>
      </c>
      <c r="AO68" s="146">
        <v>0.0</v>
      </c>
      <c r="AP68" s="90">
        <v>1.0</v>
      </c>
      <c r="AQ68" s="140">
        <v>662000.0</v>
      </c>
      <c r="AR68" s="145">
        <v>0.0</v>
      </c>
      <c r="AS68" s="146">
        <v>0.0</v>
      </c>
      <c r="AT68" s="145">
        <v>0.0</v>
      </c>
      <c r="AU68" s="146">
        <v>0.0</v>
      </c>
      <c r="AV68" s="147">
        <v>1.0</v>
      </c>
      <c r="AW68" s="147">
        <v>662000.0</v>
      </c>
      <c r="AX68" s="145">
        <v>0.0</v>
      </c>
      <c r="AY68" s="146">
        <v>0.0</v>
      </c>
      <c r="AZ68" s="145">
        <v>0.0</v>
      </c>
      <c r="BA68" s="146">
        <v>0.0</v>
      </c>
      <c r="BB68" s="145">
        <v>0.0</v>
      </c>
      <c r="BC68" s="146">
        <v>0.0</v>
      </c>
      <c r="BD68" s="145">
        <v>0.0</v>
      </c>
      <c r="BE68" s="146">
        <v>0.0</v>
      </c>
      <c r="BF68" s="147">
        <v>1.0</v>
      </c>
      <c r="BG68" s="150">
        <v>662000.0</v>
      </c>
      <c r="BH68" s="90"/>
      <c r="BI68" s="111"/>
      <c r="BJ68" s="90"/>
      <c r="BK68" s="111"/>
      <c r="BL68" s="90"/>
      <c r="BM68" s="111"/>
    </row>
    <row r="69" ht="15.75" customHeight="1">
      <c r="C69" s="2"/>
      <c r="D69" s="2"/>
      <c r="E69" s="2"/>
      <c r="F69" s="2"/>
      <c r="G69" s="2"/>
      <c r="H69" s="2"/>
      <c r="I69" s="2"/>
      <c r="J69" s="2"/>
      <c r="K69" s="2"/>
      <c r="L69" s="2"/>
      <c r="M69" s="178">
        <v>10.0</v>
      </c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179">
        <f>SUM(BG27+BG46+BG47+BG51+BG48+BG49+BG50++BG42+BG32+BG64+BG34+BG37+BG41+BG44+BG45+BG52+BG53+BG54+BG55+BG56+BG57+BG58+BG59+BG60+BG61+BG62+BG63+BG65+BG66+BG67+BG68)</f>
        <v>17415483.97</v>
      </c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</row>
    <row r="70" ht="15.75" customHeight="1"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</row>
    <row r="71" ht="15.75" customHeight="1"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</row>
    <row r="72" ht="24.0" customHeight="1"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</row>
    <row r="73" ht="15.75" customHeight="1">
      <c r="A73" s="153"/>
      <c r="B73" s="153"/>
      <c r="C73" s="153"/>
      <c r="D73" s="153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  <c r="V73" s="153"/>
      <c r="W73" s="153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  <c r="BI73" s="153"/>
      <c r="BJ73" s="153"/>
      <c r="BK73" s="153"/>
      <c r="BL73" s="153"/>
      <c r="BM73" s="153"/>
      <c r="BN73" s="153"/>
      <c r="BO73" s="153"/>
      <c r="BP73" s="153"/>
      <c r="BQ73" s="153"/>
      <c r="BR73" s="153"/>
      <c r="BS73" s="153"/>
      <c r="BT73" s="153"/>
      <c r="BU73" s="153"/>
      <c r="BV73" s="153"/>
    </row>
    <row r="74" ht="15.75" customHeight="1">
      <c r="A74" s="153"/>
      <c r="B74" s="153"/>
      <c r="C74" s="153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  <c r="V74" s="153"/>
      <c r="W74" s="153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  <c r="BI74" s="153"/>
      <c r="BJ74" s="153"/>
      <c r="BK74" s="153"/>
      <c r="BL74" s="153"/>
      <c r="BM74" s="153"/>
      <c r="BN74" s="153"/>
      <c r="BO74" s="153"/>
      <c r="BP74" s="153"/>
      <c r="BQ74" s="153"/>
      <c r="BR74" s="153"/>
      <c r="BS74" s="153"/>
      <c r="BT74" s="153"/>
      <c r="BU74" s="153"/>
      <c r="BV74" s="153"/>
    </row>
    <row r="75" ht="15.75" customHeight="1">
      <c r="A75" s="153"/>
      <c r="B75" s="153"/>
      <c r="C75" s="153"/>
      <c r="D75" s="153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  <c r="V75" s="153"/>
      <c r="W75" s="153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  <c r="BI75" s="153"/>
      <c r="BJ75" s="153"/>
      <c r="BK75" s="153"/>
      <c r="BL75" s="153"/>
      <c r="BM75" s="153"/>
      <c r="BN75" s="153"/>
      <c r="BO75" s="153"/>
      <c r="BP75" s="153"/>
      <c r="BQ75" s="153"/>
      <c r="BR75" s="153"/>
      <c r="BS75" s="153"/>
      <c r="BT75" s="153"/>
      <c r="BU75" s="153"/>
      <c r="BV75" s="153"/>
    </row>
    <row r="76" ht="15.75" customHeight="1">
      <c r="A76" s="153"/>
      <c r="B76" s="153"/>
      <c r="C76" s="153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  <c r="V76" s="153"/>
      <c r="W76" s="153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  <c r="BI76" s="153"/>
      <c r="BJ76" s="153"/>
      <c r="BK76" s="153"/>
      <c r="BL76" s="153"/>
      <c r="BM76" s="153"/>
      <c r="BN76" s="153"/>
      <c r="BO76" s="153"/>
      <c r="BP76" s="153"/>
      <c r="BQ76" s="153"/>
      <c r="BR76" s="153"/>
      <c r="BS76" s="153"/>
      <c r="BT76" s="153"/>
      <c r="BU76" s="153"/>
      <c r="BV76" s="153"/>
    </row>
    <row r="77" ht="21.0" customHeight="1">
      <c r="A77" s="153"/>
      <c r="B77" s="153"/>
      <c r="C77" s="153"/>
      <c r="D77" s="153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80" t="s">
        <v>167</v>
      </c>
      <c r="T77" s="180"/>
      <c r="U77" s="180"/>
      <c r="V77" s="180"/>
      <c r="W77" s="180"/>
      <c r="X77" s="181"/>
      <c r="Y77" s="153"/>
      <c r="Z77" s="153"/>
      <c r="AA77" s="153"/>
      <c r="AB77" s="153"/>
      <c r="AC77" s="153"/>
      <c r="AD77" s="153"/>
      <c r="AE77" s="153"/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  <c r="BI77" s="153"/>
      <c r="BJ77" s="153"/>
      <c r="BK77" s="153"/>
      <c r="BL77" s="153"/>
      <c r="BM77" s="153"/>
      <c r="BN77" s="153"/>
      <c r="BO77" s="153"/>
      <c r="BP77" s="153"/>
      <c r="BQ77" s="153"/>
      <c r="BR77" s="153"/>
      <c r="BS77" s="153"/>
      <c r="BT77" s="153"/>
      <c r="BU77" s="153"/>
      <c r="BV77" s="153"/>
    </row>
    <row r="78" ht="21.0" customHeight="1">
      <c r="A78" s="153"/>
      <c r="B78" s="153"/>
      <c r="C78" s="153"/>
      <c r="D78" s="153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80" t="s">
        <v>168</v>
      </c>
      <c r="T78" s="180"/>
      <c r="U78" s="180"/>
      <c r="V78" s="180"/>
      <c r="W78" s="180"/>
      <c r="X78" s="181"/>
      <c r="Y78" s="153"/>
      <c r="Z78" s="153"/>
      <c r="AA78" s="153"/>
      <c r="AB78" s="153"/>
      <c r="AC78" s="153"/>
      <c r="AD78" s="153"/>
      <c r="AE78" s="153"/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  <c r="BI78" s="153"/>
      <c r="BJ78" s="153"/>
      <c r="BK78" s="153"/>
      <c r="BL78" s="153"/>
      <c r="BM78" s="153"/>
      <c r="BN78" s="153"/>
      <c r="BO78" s="153"/>
      <c r="BP78" s="153"/>
      <c r="BQ78" s="153"/>
      <c r="BR78" s="153"/>
      <c r="BS78" s="153"/>
      <c r="BT78" s="153"/>
      <c r="BU78" s="153"/>
      <c r="BV78" s="153"/>
    </row>
    <row r="79" ht="21.0" customHeight="1">
      <c r="A79" s="153"/>
      <c r="B79" s="153"/>
      <c r="C79" s="153"/>
      <c r="D79" s="153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80" t="s">
        <v>169</v>
      </c>
      <c r="T79" s="180"/>
      <c r="U79" s="180"/>
      <c r="V79" s="180"/>
      <c r="W79" s="180"/>
      <c r="X79" s="181"/>
      <c r="Y79" s="153"/>
      <c r="Z79" s="153"/>
      <c r="AA79" s="153"/>
      <c r="AB79" s="153"/>
      <c r="AC79" s="153"/>
      <c r="AD79" s="153"/>
      <c r="AE79" s="153"/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  <c r="BI79" s="153"/>
      <c r="BJ79" s="153"/>
      <c r="BK79" s="153"/>
      <c r="BL79" s="153"/>
      <c r="BM79" s="153"/>
      <c r="BN79" s="153"/>
      <c r="BO79" s="153"/>
      <c r="BP79" s="153"/>
      <c r="BQ79" s="153"/>
      <c r="BR79" s="153"/>
      <c r="BS79" s="153"/>
      <c r="BT79" s="153"/>
      <c r="BU79" s="153"/>
      <c r="BV79" s="153"/>
    </row>
    <row r="80" ht="21.0" customHeight="1">
      <c r="A80" s="153"/>
      <c r="B80" s="153"/>
      <c r="C80" s="153"/>
      <c r="D80" s="153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80"/>
      <c r="T80" s="180"/>
      <c r="U80" s="180"/>
      <c r="V80" s="180"/>
      <c r="W80" s="180"/>
      <c r="X80" s="181"/>
      <c r="Y80" s="153"/>
      <c r="Z80" s="153"/>
      <c r="AA80" s="153"/>
      <c r="AB80" s="153"/>
      <c r="AC80" s="153"/>
      <c r="AD80" s="153"/>
      <c r="AE80" s="153"/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  <c r="BI80" s="153"/>
      <c r="BJ80" s="153"/>
      <c r="BK80" s="153"/>
      <c r="BL80" s="153"/>
      <c r="BM80" s="153"/>
      <c r="BN80" s="153"/>
      <c r="BO80" s="153"/>
      <c r="BP80" s="153"/>
      <c r="BQ80" s="153"/>
      <c r="BR80" s="153"/>
      <c r="BS80" s="153"/>
      <c r="BT80" s="153"/>
      <c r="BU80" s="153"/>
      <c r="BV80" s="153"/>
    </row>
    <row r="81" ht="21.0" customHeight="1">
      <c r="A81" s="153"/>
      <c r="B81" s="153"/>
      <c r="C81" s="153"/>
      <c r="D81" s="153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80" t="s">
        <v>170</v>
      </c>
      <c r="T81" s="180"/>
      <c r="U81" s="180"/>
      <c r="V81" s="180"/>
      <c r="W81" s="180"/>
      <c r="X81" s="181"/>
      <c r="Y81" s="153"/>
      <c r="Z81" s="153"/>
      <c r="AA81" s="153"/>
      <c r="AB81" s="153"/>
      <c r="AC81" s="153"/>
      <c r="AD81" s="153"/>
      <c r="AE81" s="153"/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  <c r="BI81" s="153"/>
      <c r="BJ81" s="153"/>
      <c r="BK81" s="153"/>
      <c r="BL81" s="153"/>
      <c r="BM81" s="153"/>
      <c r="BN81" s="153"/>
      <c r="BO81" s="153"/>
      <c r="BP81" s="153"/>
      <c r="BQ81" s="153"/>
      <c r="BR81" s="153"/>
      <c r="BS81" s="153"/>
      <c r="BT81" s="153"/>
      <c r="BU81" s="153"/>
      <c r="BV81" s="153"/>
    </row>
    <row r="82" ht="15.75" customHeight="1">
      <c r="A82" s="153"/>
      <c r="B82" s="153"/>
      <c r="C82" s="153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  <c r="V82" s="153"/>
      <c r="W82" s="153"/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  <c r="BI82" s="153"/>
      <c r="BJ82" s="153"/>
      <c r="BK82" s="153"/>
      <c r="BL82" s="153"/>
      <c r="BM82" s="153"/>
      <c r="BN82" s="153"/>
      <c r="BO82" s="153"/>
      <c r="BP82" s="153"/>
      <c r="BQ82" s="153"/>
      <c r="BR82" s="153"/>
      <c r="BS82" s="153"/>
      <c r="BT82" s="153"/>
      <c r="BU82" s="153"/>
      <c r="BV82" s="153"/>
    </row>
    <row r="83" ht="15.75" customHeight="1">
      <c r="A83" s="153"/>
      <c r="B83" s="153"/>
      <c r="C83" s="153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  <c r="V83" s="153"/>
      <c r="W83" s="153"/>
      <c r="X83" s="153"/>
      <c r="Y83" s="153"/>
      <c r="Z83" s="153"/>
      <c r="AA83" s="153"/>
      <c r="AB83" s="153"/>
      <c r="AC83" s="153"/>
      <c r="AD83" s="153"/>
      <c r="AE83" s="153"/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  <c r="BI83" s="153"/>
      <c r="BJ83" s="153"/>
      <c r="BK83" s="153"/>
      <c r="BL83" s="153"/>
      <c r="BM83" s="153"/>
      <c r="BN83" s="153"/>
      <c r="BO83" s="153"/>
      <c r="BP83" s="153"/>
      <c r="BQ83" s="153"/>
      <c r="BR83" s="153"/>
      <c r="BS83" s="153"/>
      <c r="BT83" s="153"/>
      <c r="BU83" s="153"/>
      <c r="BV83" s="153"/>
    </row>
    <row r="84" ht="15.75" customHeight="1">
      <c r="A84" s="153"/>
      <c r="B84" s="153"/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  <c r="BI84" s="153"/>
      <c r="BJ84" s="153"/>
      <c r="BK84" s="153"/>
      <c r="BL84" s="153"/>
      <c r="BM84" s="153"/>
      <c r="BN84" s="153"/>
      <c r="BO84" s="153"/>
      <c r="BP84" s="153"/>
      <c r="BQ84" s="153"/>
      <c r="BR84" s="153"/>
      <c r="BS84" s="153"/>
      <c r="BT84" s="153"/>
      <c r="BU84" s="153"/>
      <c r="BV84" s="153"/>
    </row>
    <row r="85" ht="15.75" customHeight="1">
      <c r="A85" s="153"/>
      <c r="B85" s="153"/>
      <c r="C85" s="153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  <c r="V85" s="153"/>
      <c r="W85" s="153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  <c r="BI85" s="153"/>
      <c r="BJ85" s="153"/>
      <c r="BK85" s="153"/>
      <c r="BL85" s="153"/>
      <c r="BM85" s="153"/>
      <c r="BN85" s="153"/>
      <c r="BO85" s="153"/>
      <c r="BP85" s="153"/>
      <c r="BQ85" s="153"/>
      <c r="BR85" s="153"/>
      <c r="BS85" s="153"/>
      <c r="BT85" s="153"/>
      <c r="BU85" s="153"/>
      <c r="BV85" s="153"/>
    </row>
    <row r="86" ht="15.75" customHeight="1">
      <c r="A86" s="153"/>
      <c r="B86" s="153"/>
      <c r="C86" s="153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  <c r="V86" s="153"/>
      <c r="W86" s="153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  <c r="BI86" s="153"/>
      <c r="BJ86" s="153"/>
      <c r="BK86" s="153"/>
      <c r="BL86" s="153"/>
      <c r="BM86" s="153"/>
      <c r="BN86" s="153"/>
      <c r="BO86" s="153"/>
      <c r="BP86" s="153"/>
      <c r="BQ86" s="153"/>
      <c r="BR86" s="153"/>
      <c r="BS86" s="153"/>
      <c r="BT86" s="153"/>
      <c r="BU86" s="153"/>
      <c r="BV86" s="153"/>
    </row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3">
    <mergeCell ref="AP24:AQ25"/>
    <mergeCell ref="AR24:AS25"/>
    <mergeCell ref="AB24:AC25"/>
    <mergeCell ref="AD24:AE25"/>
    <mergeCell ref="AF24:AG25"/>
    <mergeCell ref="AH24:AI25"/>
    <mergeCell ref="AJ24:AK25"/>
    <mergeCell ref="AL24:AM25"/>
    <mergeCell ref="AN24:AO25"/>
    <mergeCell ref="D25:D26"/>
    <mergeCell ref="E25:E26"/>
    <mergeCell ref="F25:F26"/>
    <mergeCell ref="G25:G26"/>
    <mergeCell ref="A15:B15"/>
    <mergeCell ref="A16:B17"/>
    <mergeCell ref="A18:B22"/>
    <mergeCell ref="A23:G24"/>
    <mergeCell ref="A25:A26"/>
    <mergeCell ref="B25:B26"/>
    <mergeCell ref="C25:C26"/>
    <mergeCell ref="BH25:BI25"/>
    <mergeCell ref="BJ25:BK25"/>
    <mergeCell ref="AT24:AU25"/>
    <mergeCell ref="AV24:AW25"/>
    <mergeCell ref="AX24:AY25"/>
    <mergeCell ref="AZ24:BA25"/>
    <mergeCell ref="BB24:BC25"/>
    <mergeCell ref="BD24:BE25"/>
    <mergeCell ref="BF24:BG25"/>
    <mergeCell ref="B6:M7"/>
    <mergeCell ref="A9:B9"/>
    <mergeCell ref="C9:W9"/>
    <mergeCell ref="A10:B10"/>
    <mergeCell ref="C10:W10"/>
    <mergeCell ref="A11:B11"/>
    <mergeCell ref="C11:W11"/>
    <mergeCell ref="A12:B12"/>
    <mergeCell ref="C12:W12"/>
    <mergeCell ref="A13:B13"/>
    <mergeCell ref="C13:W13"/>
    <mergeCell ref="A14:B14"/>
    <mergeCell ref="C14:W14"/>
    <mergeCell ref="C15:W15"/>
    <mergeCell ref="D22:W22"/>
    <mergeCell ref="M23:BG23"/>
    <mergeCell ref="BH23:BM24"/>
    <mergeCell ref="BL25:BM25"/>
    <mergeCell ref="D16:W16"/>
    <mergeCell ref="D17:W17"/>
    <mergeCell ref="D18:W18"/>
    <mergeCell ref="D19:W19"/>
    <mergeCell ref="D20:W20"/>
    <mergeCell ref="D21:W21"/>
    <mergeCell ref="H23:L24"/>
    <mergeCell ref="T24:T26"/>
    <mergeCell ref="U24:U26"/>
    <mergeCell ref="V24:V26"/>
    <mergeCell ref="W24:W26"/>
    <mergeCell ref="X24:X26"/>
    <mergeCell ref="Y24:Y26"/>
    <mergeCell ref="Z24:AA25"/>
    <mergeCell ref="H25:H26"/>
    <mergeCell ref="I25:I26"/>
    <mergeCell ref="J25:J26"/>
    <mergeCell ref="K25:K26"/>
    <mergeCell ref="L25:L26"/>
    <mergeCell ref="M24:M26"/>
    <mergeCell ref="N24:N26"/>
    <mergeCell ref="O24:O26"/>
    <mergeCell ref="P24:P26"/>
    <mergeCell ref="Q24:Q26"/>
    <mergeCell ref="R24:R26"/>
    <mergeCell ref="S24:S26"/>
  </mergeCells>
  <hyperlinks>
    <hyperlink r:id="rId2" ref="BN29"/>
  </hyperlinks>
  <printOptions/>
  <pageMargins bottom="0.75" footer="0.0" header="0.0" left="0.7" right="0.7" top="0.75"/>
  <pageSetup orientation="landscape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0"/>
    <col customWidth="1" min="3" max="3" width="69.14"/>
    <col customWidth="1" min="4" max="4" width="15.57"/>
    <col customWidth="1" min="5" max="5" width="29.0"/>
    <col customWidth="1" min="6" max="26" width="10.0"/>
  </cols>
  <sheetData>
    <row r="2" ht="15.75" customHeight="1"/>
    <row r="3" ht="30.0" customHeight="1">
      <c r="B3" s="182"/>
      <c r="C3" s="183" t="s">
        <v>171</v>
      </c>
      <c r="D3" s="184" t="s">
        <v>172</v>
      </c>
      <c r="E3" s="185" t="s">
        <v>173</v>
      </c>
    </row>
    <row r="4" ht="30.0" customHeight="1">
      <c r="B4" s="186"/>
      <c r="C4" s="187" t="s">
        <v>171</v>
      </c>
      <c r="D4" s="188" t="s">
        <v>174</v>
      </c>
      <c r="E4" s="189"/>
    </row>
    <row r="5" ht="76.5" customHeight="1">
      <c r="B5" s="186">
        <v>1.0</v>
      </c>
      <c r="C5" s="190" t="s">
        <v>82</v>
      </c>
      <c r="D5" s="191">
        <v>10000.0</v>
      </c>
      <c r="E5" s="192"/>
    </row>
    <row r="6">
      <c r="B6" s="186" t="s">
        <v>175</v>
      </c>
      <c r="C6" s="176" t="s">
        <v>85</v>
      </c>
      <c r="D6" s="191">
        <v>10000.0</v>
      </c>
      <c r="E6" s="85">
        <v>1.2110984E7</v>
      </c>
    </row>
    <row r="7" ht="80.25" customHeight="1">
      <c r="B7" s="186" t="s">
        <v>176</v>
      </c>
      <c r="C7" s="176" t="s">
        <v>177</v>
      </c>
      <c r="D7" s="191">
        <v>10000.0</v>
      </c>
      <c r="E7" s="192">
        <v>0.0</v>
      </c>
    </row>
    <row r="8" ht="63.0" customHeight="1">
      <c r="B8" s="186" t="s">
        <v>178</v>
      </c>
      <c r="C8" s="176" t="s">
        <v>96</v>
      </c>
      <c r="D8" s="191">
        <v>10000.0</v>
      </c>
      <c r="E8" s="192">
        <v>0.0</v>
      </c>
    </row>
    <row r="9" ht="25.5" customHeight="1">
      <c r="B9" s="186" t="s">
        <v>179</v>
      </c>
      <c r="C9" s="176" t="s">
        <v>101</v>
      </c>
      <c r="D9" s="191">
        <v>10000.0</v>
      </c>
      <c r="E9" s="192">
        <v>0.0</v>
      </c>
    </row>
    <row r="10" ht="90.0" customHeight="1">
      <c r="B10" s="186" t="s">
        <v>180</v>
      </c>
      <c r="C10" s="176" t="s">
        <v>105</v>
      </c>
      <c r="D10" s="191">
        <v>10000.0</v>
      </c>
      <c r="E10" s="192">
        <v>0.0</v>
      </c>
    </row>
    <row r="11" ht="30.0" customHeight="1">
      <c r="B11" s="186"/>
      <c r="C11" s="193" t="s">
        <v>181</v>
      </c>
      <c r="D11" s="194"/>
      <c r="E11" s="195">
        <f>SUM(E5:E10)</f>
        <v>12110984</v>
      </c>
    </row>
    <row r="12" ht="30.0" customHeight="1">
      <c r="B12" s="186"/>
      <c r="C12" s="187" t="s">
        <v>171</v>
      </c>
      <c r="D12" s="196">
        <v>20000.0</v>
      </c>
      <c r="E12" s="197"/>
    </row>
    <row r="13" ht="30.0" customHeight="1">
      <c r="B13" s="186">
        <v>2.0</v>
      </c>
      <c r="C13" s="198" t="s">
        <v>109</v>
      </c>
      <c r="D13" s="191">
        <v>20000.0</v>
      </c>
      <c r="E13" s="192"/>
    </row>
    <row r="14">
      <c r="B14" s="186" t="s">
        <v>182</v>
      </c>
      <c r="C14" s="176" t="s">
        <v>183</v>
      </c>
      <c r="D14" s="191">
        <v>24500.0</v>
      </c>
      <c r="E14" s="192">
        <v>400000.0</v>
      </c>
    </row>
    <row r="15" ht="30.0" customHeight="1">
      <c r="B15" s="186">
        <v>2.0</v>
      </c>
      <c r="C15" s="198" t="s">
        <v>184</v>
      </c>
      <c r="D15" s="191"/>
      <c r="E15" s="192"/>
    </row>
    <row r="16">
      <c r="B16" s="182" t="s">
        <v>182</v>
      </c>
      <c r="C16" s="176" t="s">
        <v>185</v>
      </c>
      <c r="D16" s="191">
        <v>24710.0</v>
      </c>
      <c r="E16" s="192">
        <v>390000.0</v>
      </c>
    </row>
    <row r="17" ht="30.0" customHeight="1">
      <c r="B17" s="182">
        <v>3.0</v>
      </c>
      <c r="C17" s="198" t="s">
        <v>120</v>
      </c>
      <c r="D17" s="191">
        <v>20000.0</v>
      </c>
      <c r="E17" s="192"/>
    </row>
    <row r="18">
      <c r="B18" s="182"/>
      <c r="C18" s="199" t="s">
        <v>186</v>
      </c>
      <c r="D18" s="191">
        <v>26210.0</v>
      </c>
      <c r="E18" s="192">
        <v>500000.0</v>
      </c>
    </row>
    <row r="19">
      <c r="B19" s="182"/>
      <c r="C19" s="176" t="s">
        <v>187</v>
      </c>
      <c r="D19" s="191">
        <v>26220.0</v>
      </c>
      <c r="E19" s="192">
        <v>50000.0</v>
      </c>
    </row>
    <row r="20">
      <c r="A20" s="153"/>
      <c r="B20" s="182"/>
      <c r="C20" s="176" t="s">
        <v>188</v>
      </c>
      <c r="D20" s="191">
        <v>26120.0</v>
      </c>
      <c r="E20" s="192">
        <v>50000.0</v>
      </c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</row>
    <row r="21" ht="15.75" customHeight="1">
      <c r="B21" s="182"/>
      <c r="C21" s="199" t="s">
        <v>189</v>
      </c>
      <c r="D21" s="191">
        <v>26110.0</v>
      </c>
      <c r="E21" s="192">
        <v>30000.0</v>
      </c>
    </row>
    <row r="22" ht="39.0" customHeight="1">
      <c r="B22" s="182"/>
      <c r="C22" s="198" t="s">
        <v>190</v>
      </c>
      <c r="D22" s="191"/>
      <c r="E22" s="192"/>
    </row>
    <row r="23" ht="15.75" customHeight="1">
      <c r="B23" s="182"/>
      <c r="C23" s="176" t="s">
        <v>136</v>
      </c>
      <c r="D23" s="191">
        <v>23200.0</v>
      </c>
      <c r="E23" s="192">
        <v>245000.0</v>
      </c>
    </row>
    <row r="24" ht="15.75" customHeight="1">
      <c r="A24" s="153"/>
      <c r="B24" s="182"/>
      <c r="C24" s="176" t="s">
        <v>191</v>
      </c>
      <c r="D24" s="191">
        <v>25400.0</v>
      </c>
      <c r="E24" s="192">
        <v>20000.0</v>
      </c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</row>
    <row r="25" ht="15.75" customHeight="1">
      <c r="B25" s="182"/>
      <c r="C25" s="176" t="s">
        <v>137</v>
      </c>
      <c r="D25" s="191">
        <v>23360.0</v>
      </c>
      <c r="E25" s="192">
        <v>20000.0</v>
      </c>
    </row>
    <row r="26" ht="15.75" customHeight="1">
      <c r="B26" s="182"/>
      <c r="C26" s="200" t="s">
        <v>138</v>
      </c>
      <c r="D26" s="191">
        <v>25500.0</v>
      </c>
      <c r="E26" s="192">
        <v>20000.0</v>
      </c>
    </row>
    <row r="27" ht="15.75" customHeight="1">
      <c r="B27" s="182"/>
      <c r="C27" s="176" t="s">
        <v>192</v>
      </c>
      <c r="D27" s="191">
        <v>25300.0</v>
      </c>
      <c r="E27" s="192">
        <v>100000.0</v>
      </c>
    </row>
    <row r="28" ht="15.75" customHeight="1">
      <c r="B28" s="182"/>
      <c r="C28" s="176" t="s">
        <v>193</v>
      </c>
      <c r="D28" s="191">
        <v>29100.0</v>
      </c>
      <c r="E28" s="192">
        <v>270000.0</v>
      </c>
    </row>
    <row r="29" ht="30.0" customHeight="1">
      <c r="B29" s="182"/>
      <c r="C29" s="193" t="s">
        <v>194</v>
      </c>
      <c r="D29" s="201"/>
      <c r="E29" s="195">
        <f>SUM(E13:E28)</f>
        <v>2095000</v>
      </c>
    </row>
    <row r="30" ht="30.0" customHeight="1">
      <c r="B30" s="182"/>
      <c r="C30" s="187" t="s">
        <v>171</v>
      </c>
      <c r="D30" s="191"/>
      <c r="E30" s="192"/>
    </row>
    <row r="31" ht="38.25" customHeight="1">
      <c r="B31" s="182"/>
      <c r="C31" s="198" t="s">
        <v>190</v>
      </c>
      <c r="D31" s="191"/>
      <c r="E31" s="192"/>
    </row>
    <row r="32" ht="15.75" customHeight="1">
      <c r="B32" s="182"/>
      <c r="C32" s="202" t="s">
        <v>129</v>
      </c>
      <c r="D32" s="191">
        <v>31110.0</v>
      </c>
      <c r="E32" s="192">
        <v>400000.0</v>
      </c>
    </row>
    <row r="33" ht="15.75" customHeight="1">
      <c r="B33" s="182"/>
      <c r="C33" s="176" t="s">
        <v>144</v>
      </c>
      <c r="D33" s="191">
        <v>32200.0</v>
      </c>
      <c r="E33" s="192">
        <v>200000.0</v>
      </c>
    </row>
    <row r="34" ht="15.75" customHeight="1">
      <c r="B34" s="182"/>
      <c r="C34" s="176" t="s">
        <v>195</v>
      </c>
      <c r="D34" s="191">
        <v>32310.0</v>
      </c>
      <c r="E34" s="192">
        <v>200000.0</v>
      </c>
    </row>
    <row r="35" ht="15.75" customHeight="1">
      <c r="B35" s="182"/>
      <c r="C35" s="176" t="s">
        <v>148</v>
      </c>
      <c r="D35" s="191" t="s">
        <v>147</v>
      </c>
      <c r="E35" s="192">
        <v>200000.0</v>
      </c>
    </row>
    <row r="36" ht="15.75" customHeight="1">
      <c r="B36" s="182"/>
      <c r="C36" s="176" t="s">
        <v>150</v>
      </c>
      <c r="D36" s="191" t="s">
        <v>149</v>
      </c>
      <c r="E36" s="192">
        <v>138000.0</v>
      </c>
    </row>
    <row r="37" ht="15.75" customHeight="1">
      <c r="B37" s="182"/>
      <c r="C37" s="176" t="s">
        <v>151</v>
      </c>
      <c r="D37" s="191">
        <v>34400.0</v>
      </c>
      <c r="E37" s="192">
        <v>150000.0</v>
      </c>
    </row>
    <row r="38" ht="15.75" customHeight="1">
      <c r="B38" s="182"/>
      <c r="C38" s="176" t="s">
        <v>153</v>
      </c>
      <c r="D38" s="191" t="s">
        <v>152</v>
      </c>
      <c r="E38" s="192">
        <v>150000.0</v>
      </c>
    </row>
    <row r="39" ht="15.75" customHeight="1">
      <c r="B39" s="182"/>
      <c r="C39" s="176" t="s">
        <v>154</v>
      </c>
      <c r="D39" s="191">
        <v>35610.0</v>
      </c>
      <c r="E39" s="192">
        <v>50000.0</v>
      </c>
    </row>
    <row r="40" ht="15.75" customHeight="1">
      <c r="B40" s="182"/>
      <c r="C40" s="176" t="s">
        <v>124</v>
      </c>
      <c r="D40" s="191">
        <v>35620.0</v>
      </c>
      <c r="E40" s="192">
        <v>245000.0</v>
      </c>
    </row>
    <row r="41" ht="15.75" customHeight="1">
      <c r="B41" s="182"/>
      <c r="C41" s="176" t="s">
        <v>155</v>
      </c>
      <c r="D41" s="191">
        <v>35650.0</v>
      </c>
      <c r="E41" s="192">
        <v>150000.0</v>
      </c>
    </row>
    <row r="42" ht="15.75" customHeight="1">
      <c r="B42" s="182"/>
      <c r="C42" s="176" t="s">
        <v>156</v>
      </c>
      <c r="D42" s="191">
        <v>35930.0</v>
      </c>
      <c r="E42" s="192">
        <v>15000.0</v>
      </c>
    </row>
    <row r="43" ht="15.75" customHeight="1">
      <c r="B43" s="182"/>
      <c r="C43" s="176" t="s">
        <v>157</v>
      </c>
      <c r="D43" s="191">
        <v>39100.0</v>
      </c>
      <c r="E43" s="192">
        <v>39350.0</v>
      </c>
    </row>
    <row r="44" ht="15.75" customHeight="1">
      <c r="B44" s="182"/>
      <c r="C44" s="176" t="s">
        <v>159</v>
      </c>
      <c r="D44" s="191" t="s">
        <v>158</v>
      </c>
      <c r="E44" s="192">
        <v>100000.0</v>
      </c>
    </row>
    <row r="45" ht="15.75" customHeight="1">
      <c r="B45" s="182"/>
      <c r="C45" s="176" t="s">
        <v>196</v>
      </c>
      <c r="D45" s="191">
        <v>39300.0</v>
      </c>
      <c r="E45" s="192">
        <v>15000.0</v>
      </c>
    </row>
    <row r="46" ht="15.75" customHeight="1">
      <c r="A46" s="153"/>
      <c r="B46" s="182"/>
      <c r="C46" s="176" t="s">
        <v>197</v>
      </c>
      <c r="D46" s="191">
        <v>39400.0</v>
      </c>
      <c r="E46" s="192">
        <v>50000.0</v>
      </c>
      <c r="F46" s="153"/>
      <c r="G46" s="153"/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  <c r="U46" s="153"/>
      <c r="V46" s="153"/>
      <c r="W46" s="153"/>
      <c r="X46" s="153"/>
      <c r="Y46" s="153"/>
      <c r="Z46" s="153"/>
    </row>
    <row r="47" ht="15.75" customHeight="1">
      <c r="B47" s="182"/>
      <c r="C47" s="176" t="s">
        <v>163</v>
      </c>
      <c r="D47" s="191" t="s">
        <v>162</v>
      </c>
      <c r="E47" s="192">
        <v>200000.0</v>
      </c>
    </row>
    <row r="48" ht="15.75" customHeight="1">
      <c r="B48" s="182"/>
      <c r="C48" s="176" t="s">
        <v>165</v>
      </c>
      <c r="D48" s="191" t="s">
        <v>164</v>
      </c>
      <c r="E48" s="192">
        <v>245000.0</v>
      </c>
    </row>
    <row r="49" ht="30.0" customHeight="1">
      <c r="B49" s="182"/>
      <c r="C49" s="193" t="s">
        <v>198</v>
      </c>
      <c r="D49" s="201"/>
      <c r="E49" s="195">
        <f>SUM(E32:E48)</f>
        <v>2547350</v>
      </c>
    </row>
    <row r="50" ht="30.0" customHeight="1">
      <c r="B50" s="182"/>
      <c r="C50" s="187" t="s">
        <v>171</v>
      </c>
      <c r="D50" s="191"/>
      <c r="E50" s="192"/>
    </row>
    <row r="51" ht="51.0" customHeight="1">
      <c r="B51" s="182"/>
      <c r="C51" s="198" t="s">
        <v>190</v>
      </c>
      <c r="D51" s="191"/>
      <c r="E51" s="192"/>
    </row>
    <row r="52" ht="30.0" customHeight="1">
      <c r="B52" s="182"/>
      <c r="C52" s="202" t="s">
        <v>199</v>
      </c>
      <c r="D52" s="191" t="s">
        <v>200</v>
      </c>
      <c r="E52" s="192">
        <v>662000.0</v>
      </c>
    </row>
    <row r="53" ht="30.0" customHeight="1">
      <c r="B53" s="182"/>
      <c r="C53" s="193" t="s">
        <v>201</v>
      </c>
      <c r="D53" s="201"/>
      <c r="E53" s="195">
        <f>E52</f>
        <v>662000</v>
      </c>
    </row>
    <row r="54" ht="19.5" customHeight="1">
      <c r="B54" s="182"/>
      <c r="C54" s="203" t="s">
        <v>202</v>
      </c>
      <c r="D54" s="203"/>
      <c r="E54" s="204">
        <f>SUM(E6+E29+E49+E53)</f>
        <v>17415334</v>
      </c>
    </row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0"/>
    <col customWidth="1" min="2" max="2" width="14.57"/>
    <col customWidth="1" min="3" max="3" width="17.57"/>
    <col customWidth="1" min="4" max="4" width="17.0"/>
    <col customWidth="1" min="5" max="5" width="20.57"/>
    <col customWidth="1" min="6" max="6" width="20.29"/>
    <col customWidth="1" min="7" max="59" width="10.0"/>
  </cols>
  <sheetData>
    <row r="3">
      <c r="B3" s="205" t="s">
        <v>203</v>
      </c>
    </row>
    <row r="4" ht="24.0" customHeight="1">
      <c r="B4" s="206" t="s">
        <v>204</v>
      </c>
      <c r="C4" s="206" t="s">
        <v>205</v>
      </c>
      <c r="D4" s="206" t="s">
        <v>206</v>
      </c>
      <c r="E4" s="206" t="s">
        <v>207</v>
      </c>
      <c r="F4" s="206" t="s">
        <v>208</v>
      </c>
    </row>
    <row r="5" ht="26.25" customHeight="1">
      <c r="B5" s="207">
        <v>10000.0</v>
      </c>
      <c r="C5" s="111" t="s">
        <v>209</v>
      </c>
      <c r="D5" s="208">
        <v>1.2110984E7</v>
      </c>
      <c r="E5" s="208">
        <v>1.2110984E7</v>
      </c>
      <c r="F5" s="208">
        <v>0.0</v>
      </c>
    </row>
    <row r="6" ht="60.0" customHeight="1">
      <c r="B6" s="207" t="s">
        <v>210</v>
      </c>
      <c r="C6" s="209" t="s">
        <v>211</v>
      </c>
      <c r="D6" s="210">
        <v>245000.0</v>
      </c>
      <c r="E6" s="208">
        <f>+'PROGR.1 GA-31 UE-146 ACT.13'!BG44</f>
        <v>245000</v>
      </c>
      <c r="F6" s="208">
        <f t="shared" ref="F6:F7" si="1">E6-D6</f>
        <v>0</v>
      </c>
    </row>
    <row r="7" ht="60.0" customHeight="1">
      <c r="B7" s="207" t="s">
        <v>212</v>
      </c>
      <c r="C7" s="209" t="s">
        <v>213</v>
      </c>
      <c r="D7" s="210">
        <v>20000.0</v>
      </c>
      <c r="E7" s="208">
        <f>+'PROGR.1 GA-31 UE-146 ACT.13'!BG45</f>
        <v>20000</v>
      </c>
      <c r="F7" s="208">
        <f t="shared" si="1"/>
        <v>0</v>
      </c>
    </row>
    <row r="8" ht="30.0" customHeight="1">
      <c r="B8" s="207" t="s">
        <v>214</v>
      </c>
      <c r="C8" s="209" t="s">
        <v>215</v>
      </c>
      <c r="D8" s="210">
        <v>400000.0</v>
      </c>
      <c r="E8" s="208">
        <v>400000.0</v>
      </c>
      <c r="F8" s="208">
        <f>D8-E8</f>
        <v>0</v>
      </c>
    </row>
    <row r="9" ht="75.0" customHeight="1">
      <c r="B9" s="211" t="s">
        <v>216</v>
      </c>
      <c r="C9" s="209" t="s">
        <v>217</v>
      </c>
      <c r="D9" s="210">
        <v>390000.0</v>
      </c>
      <c r="E9" s="208">
        <v>390000.0</v>
      </c>
      <c r="F9" s="212">
        <f t="shared" ref="F9:F28" si="2">E9-D9</f>
        <v>0</v>
      </c>
    </row>
    <row r="10" ht="30.0" customHeight="1">
      <c r="B10" s="211" t="s">
        <v>218</v>
      </c>
      <c r="C10" s="209" t="s">
        <v>219</v>
      </c>
      <c r="D10" s="210">
        <v>20000.0</v>
      </c>
      <c r="E10" s="208">
        <v>20000.0</v>
      </c>
      <c r="F10" s="212">
        <f t="shared" si="2"/>
        <v>0</v>
      </c>
      <c r="G10" s="213" t="s">
        <v>220</v>
      </c>
    </row>
    <row r="11" ht="67.5" customHeight="1">
      <c r="B11" s="211" t="s">
        <v>221</v>
      </c>
      <c r="C11" s="209" t="s">
        <v>222</v>
      </c>
      <c r="D11" s="210">
        <v>100000.0</v>
      </c>
      <c r="E11" s="208">
        <v>100000.0</v>
      </c>
      <c r="F11" s="208">
        <f t="shared" si="2"/>
        <v>0</v>
      </c>
      <c r="G11" s="213" t="s">
        <v>220</v>
      </c>
    </row>
    <row r="12" ht="30.0" customHeight="1">
      <c r="B12" s="211" t="s">
        <v>223</v>
      </c>
      <c r="C12" s="209" t="s">
        <v>224</v>
      </c>
      <c r="D12" s="210">
        <v>20000.0</v>
      </c>
      <c r="E12" s="208">
        <v>20000.0</v>
      </c>
      <c r="F12" s="208">
        <f t="shared" si="2"/>
        <v>0</v>
      </c>
      <c r="G12" s="213" t="s">
        <v>220</v>
      </c>
    </row>
    <row r="13" ht="30.0" customHeight="1">
      <c r="B13" s="211" t="s">
        <v>225</v>
      </c>
      <c r="C13" s="209" t="s">
        <v>189</v>
      </c>
      <c r="D13" s="210">
        <v>30000.0</v>
      </c>
      <c r="E13" s="208">
        <v>30000.0</v>
      </c>
      <c r="F13" s="208">
        <f t="shared" si="2"/>
        <v>0</v>
      </c>
      <c r="G13" s="213" t="s">
        <v>220</v>
      </c>
    </row>
    <row r="14">
      <c r="B14" s="211" t="s">
        <v>226</v>
      </c>
      <c r="C14" s="209" t="s">
        <v>227</v>
      </c>
      <c r="D14" s="210">
        <v>50000.0</v>
      </c>
      <c r="E14" s="208">
        <v>50000.0</v>
      </c>
      <c r="F14" s="208">
        <f t="shared" si="2"/>
        <v>0</v>
      </c>
      <c r="G14" s="213" t="s">
        <v>220</v>
      </c>
    </row>
    <row r="15" ht="30.0" customHeight="1">
      <c r="B15" s="207" t="s">
        <v>228</v>
      </c>
      <c r="C15" s="209" t="s">
        <v>186</v>
      </c>
      <c r="D15" s="210">
        <v>500000.0</v>
      </c>
      <c r="E15" s="208">
        <f>+'PROGR.1 GA-31 UE-146 ACT.13'!BG38</f>
        <v>500000</v>
      </c>
      <c r="F15" s="208">
        <f t="shared" si="2"/>
        <v>0</v>
      </c>
      <c r="G15" s="213" t="s">
        <v>220</v>
      </c>
    </row>
    <row r="16" ht="24.0" customHeight="1">
      <c r="B16" s="211" t="s">
        <v>229</v>
      </c>
      <c r="C16" s="209" t="s">
        <v>230</v>
      </c>
      <c r="D16" s="210">
        <v>50000.0</v>
      </c>
      <c r="E16" s="208">
        <v>50000.0</v>
      </c>
      <c r="F16" s="208">
        <f t="shared" si="2"/>
        <v>0</v>
      </c>
      <c r="G16" s="213" t="s">
        <v>220</v>
      </c>
    </row>
    <row r="17" ht="30.0" customHeight="1">
      <c r="B17" s="211" t="s">
        <v>231</v>
      </c>
      <c r="C17" s="209" t="s">
        <v>232</v>
      </c>
      <c r="D17" s="210">
        <v>270000.0</v>
      </c>
      <c r="E17" s="208">
        <v>270000.0</v>
      </c>
      <c r="F17" s="208">
        <f t="shared" si="2"/>
        <v>0</v>
      </c>
      <c r="G17" s="213" t="s">
        <v>220</v>
      </c>
    </row>
    <row r="18" ht="45.0" customHeight="1">
      <c r="B18" s="211" t="s">
        <v>233</v>
      </c>
      <c r="C18" s="209" t="s">
        <v>234</v>
      </c>
      <c r="D18" s="210">
        <v>400000.0</v>
      </c>
      <c r="E18" s="212">
        <v>400000.0</v>
      </c>
      <c r="F18" s="212">
        <f t="shared" si="2"/>
        <v>0</v>
      </c>
      <c r="G18" s="213" t="s">
        <v>235</v>
      </c>
    </row>
    <row r="19" ht="30.0" customHeight="1">
      <c r="B19" s="207" t="s">
        <v>236</v>
      </c>
      <c r="C19" s="209" t="s">
        <v>237</v>
      </c>
      <c r="D19" s="210">
        <v>200000.0</v>
      </c>
      <c r="E19" s="208">
        <f>+'PROGR.1 GA-31 UE-146 ACT.13'!BG52</f>
        <v>200000</v>
      </c>
      <c r="F19" s="208">
        <f t="shared" si="2"/>
        <v>0</v>
      </c>
    </row>
    <row r="20">
      <c r="B20" s="207" t="s">
        <v>145</v>
      </c>
      <c r="C20" s="209" t="s">
        <v>238</v>
      </c>
      <c r="D20" s="210">
        <v>200000.0</v>
      </c>
      <c r="E20" s="208">
        <f>+'PROGR.1 GA-31 UE-146 ACT.13'!BG53</f>
        <v>200000</v>
      </c>
      <c r="F20" s="208">
        <f t="shared" si="2"/>
        <v>0</v>
      </c>
    </row>
    <row r="21" ht="30.0" customHeight="1">
      <c r="B21" s="207" t="s">
        <v>147</v>
      </c>
      <c r="C21" s="209" t="s">
        <v>239</v>
      </c>
      <c r="D21" s="210">
        <v>200000.0</v>
      </c>
      <c r="E21" s="208">
        <f>+'PROGR.1 GA-31 UE-146 ACT.13'!BG54</f>
        <v>200000</v>
      </c>
      <c r="F21" s="208">
        <f t="shared" si="2"/>
        <v>0</v>
      </c>
    </row>
    <row r="22" ht="30.0" customHeight="1">
      <c r="B22" s="207" t="s">
        <v>149</v>
      </c>
      <c r="C22" s="209" t="s">
        <v>240</v>
      </c>
      <c r="D22" s="210">
        <v>138000.0</v>
      </c>
      <c r="E22" s="208">
        <f>+'PROGR.1 GA-31 UE-146 ACT.13'!BG55</f>
        <v>138000</v>
      </c>
      <c r="F22" s="208">
        <f t="shared" si="2"/>
        <v>0</v>
      </c>
    </row>
    <row r="23" ht="30.0" customHeight="1">
      <c r="B23" s="207" t="s">
        <v>241</v>
      </c>
      <c r="C23" s="209" t="s">
        <v>242</v>
      </c>
      <c r="D23" s="210">
        <v>150000.0</v>
      </c>
      <c r="E23" s="208">
        <f>+'PROGR.1 GA-31 UE-146 ACT.13'!BG56</f>
        <v>150000</v>
      </c>
      <c r="F23" s="208">
        <f t="shared" si="2"/>
        <v>0</v>
      </c>
    </row>
    <row r="24" ht="30.0" customHeight="1">
      <c r="B24" s="207" t="s">
        <v>152</v>
      </c>
      <c r="C24" s="209" t="s">
        <v>243</v>
      </c>
      <c r="D24" s="210">
        <v>150000.0</v>
      </c>
      <c r="E24" s="208">
        <f>+'PROGR.1 GA-31 UE-146 ACT.13'!BG57</f>
        <v>150000</v>
      </c>
      <c r="F24" s="208">
        <f t="shared" si="2"/>
        <v>0</v>
      </c>
    </row>
    <row r="25" ht="15.75" customHeight="1">
      <c r="B25" s="207" t="s">
        <v>244</v>
      </c>
      <c r="C25" s="209" t="s">
        <v>245</v>
      </c>
      <c r="D25" s="210">
        <v>50000.0</v>
      </c>
      <c r="E25" s="208">
        <f>+'PROGR.1 GA-31 UE-146 ACT.13'!BG58</f>
        <v>50000</v>
      </c>
      <c r="F25" s="208">
        <f t="shared" si="2"/>
        <v>0</v>
      </c>
    </row>
    <row r="26" ht="15.75" customHeight="1">
      <c r="B26" s="214" t="s">
        <v>246</v>
      </c>
      <c r="C26" s="209" t="s">
        <v>247</v>
      </c>
      <c r="D26" s="210">
        <v>245000.0</v>
      </c>
      <c r="E26" s="208">
        <f>+'PROGR.1 GA-31 UE-146 ACT.13'!BG39+'PROGR.1 GA-31 UE-146 ACT.13'!BG59</f>
        <v>245000</v>
      </c>
      <c r="F26" s="212">
        <f t="shared" si="2"/>
        <v>0</v>
      </c>
      <c r="G26" s="213" t="s">
        <v>235</v>
      </c>
    </row>
    <row r="27" ht="30.0" customHeight="1">
      <c r="B27" s="207" t="s">
        <v>248</v>
      </c>
      <c r="C27" s="209" t="s">
        <v>249</v>
      </c>
      <c r="D27" s="210">
        <v>150000.0</v>
      </c>
      <c r="E27" s="208">
        <f>+'PROGR.1 GA-31 UE-146 ACT.13'!BG60</f>
        <v>150000</v>
      </c>
      <c r="F27" s="208">
        <f t="shared" si="2"/>
        <v>0</v>
      </c>
    </row>
    <row r="28" ht="30.0" customHeight="1">
      <c r="B28" s="214" t="s">
        <v>250</v>
      </c>
      <c r="C28" s="209" t="s">
        <v>251</v>
      </c>
      <c r="D28" s="210">
        <v>15000.0</v>
      </c>
      <c r="E28" s="208">
        <v>15000.0</v>
      </c>
      <c r="F28" s="212">
        <f t="shared" si="2"/>
        <v>0</v>
      </c>
      <c r="G28" s="213" t="s">
        <v>220</v>
      </c>
    </row>
    <row r="29" ht="45.0" customHeight="1">
      <c r="B29" s="211" t="s">
        <v>252</v>
      </c>
      <c r="C29" s="209" t="s">
        <v>253</v>
      </c>
      <c r="D29" s="210">
        <v>39350.0</v>
      </c>
      <c r="E29" s="208">
        <v>39350.0</v>
      </c>
      <c r="F29" s="212">
        <f>D29-E29</f>
        <v>0</v>
      </c>
    </row>
    <row r="30" ht="45.0" customHeight="1">
      <c r="B30" s="207" t="s">
        <v>158</v>
      </c>
      <c r="C30" s="209" t="s">
        <v>159</v>
      </c>
      <c r="D30" s="210">
        <v>100000.0</v>
      </c>
      <c r="E30" s="208">
        <f>+'PROGR.1 GA-31 UE-146 ACT.13'!BG63</f>
        <v>100000</v>
      </c>
      <c r="F30" s="208">
        <f t="shared" ref="F30:F35" si="3">E30-D30</f>
        <v>0</v>
      </c>
    </row>
    <row r="31" ht="30.0" customHeight="1">
      <c r="B31" s="211" t="s">
        <v>254</v>
      </c>
      <c r="C31" s="209" t="s">
        <v>255</v>
      </c>
      <c r="D31" s="210">
        <v>15000.0</v>
      </c>
      <c r="E31" s="208">
        <v>15000.0</v>
      </c>
      <c r="F31" s="212">
        <f t="shared" si="3"/>
        <v>0</v>
      </c>
      <c r="G31" s="213" t="s">
        <v>220</v>
      </c>
    </row>
    <row r="32" ht="30.0" customHeight="1">
      <c r="B32" s="211" t="s">
        <v>256</v>
      </c>
      <c r="C32" s="209" t="s">
        <v>257</v>
      </c>
      <c r="D32" s="210">
        <v>50000.0</v>
      </c>
      <c r="E32" s="208">
        <v>50000.0</v>
      </c>
      <c r="F32" s="212">
        <f t="shared" si="3"/>
        <v>0</v>
      </c>
      <c r="G32" s="213" t="s">
        <v>220</v>
      </c>
    </row>
    <row r="33" ht="30.0" customHeight="1">
      <c r="B33" s="211" t="s">
        <v>162</v>
      </c>
      <c r="C33" s="209" t="s">
        <v>258</v>
      </c>
      <c r="D33" s="210">
        <v>200000.0</v>
      </c>
      <c r="E33" s="208">
        <v>200000.0</v>
      </c>
      <c r="F33" s="212">
        <f t="shared" si="3"/>
        <v>0</v>
      </c>
    </row>
    <row r="34" ht="30.0" customHeight="1">
      <c r="B34" s="207" t="s">
        <v>164</v>
      </c>
      <c r="C34" s="209" t="s">
        <v>165</v>
      </c>
      <c r="D34" s="210">
        <v>245000.0</v>
      </c>
      <c r="E34" s="208">
        <f>+'PROGR.1 GA-31 UE-146 ACT.13'!BG67</f>
        <v>245000</v>
      </c>
      <c r="F34" s="208">
        <f t="shared" si="3"/>
        <v>0</v>
      </c>
    </row>
    <row r="35" ht="60.0" customHeight="1">
      <c r="B35" s="207" t="s">
        <v>259</v>
      </c>
      <c r="C35" s="209" t="s">
        <v>260</v>
      </c>
      <c r="D35" s="210">
        <v>662000.0</v>
      </c>
      <c r="E35" s="208">
        <f>+'PROGR.1 GA-31 UE-146 ACT.13'!BG68</f>
        <v>662000</v>
      </c>
      <c r="F35" s="208">
        <f t="shared" si="3"/>
        <v>0</v>
      </c>
    </row>
    <row r="36" ht="15.75" customHeight="1">
      <c r="B36" s="214" t="s">
        <v>261</v>
      </c>
      <c r="C36" s="111"/>
      <c r="D36" s="215">
        <f>SUM(D5:D35)</f>
        <v>17415334</v>
      </c>
      <c r="E36" s="111"/>
      <c r="F36" s="111"/>
    </row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>
      <c r="BG61" s="213" t="str">
        <f>'RESUMEN OBJ.DEL GASTO'!F50</f>
        <v/>
      </c>
    </row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