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2DE82F30-1F52-44A6-9735-B7DBDDD27651}" xr6:coauthVersionLast="47" xr6:coauthVersionMax="47" xr10:uidLastSave="{00000000-0000-0000-0000-000000000000}"/>
  <bookViews>
    <workbookView xWindow="-120" yWindow="-120" windowWidth="29040" windowHeight="15840" tabRatio="684" xr2:uid="{00000000-000D-0000-FFFF-FFFF00000000}"/>
  </bookViews>
  <sheets>
    <sheet name="PROGRAMA 01-ACTIV.OBRA 001" sheetId="1" r:id="rId1"/>
    <sheet name="HOJA DE CÁLCULO" sheetId="2" r:id="rId2"/>
  </sheets>
  <externalReferences>
    <externalReference r:id="rId3"/>
  </externalReferences>
  <definedNames>
    <definedName name="_xlnm._FilterDatabase" localSheetId="0" hidden="1">'PROGRAMA 01-ACTIV.OBRA 001'!$A$24:$BV$24</definedName>
    <definedName name="metavp">'[1]Catalogos varios'!$L$6:$L$12</definedName>
    <definedName name="objetivopeg">'[1]Catalogos varios'!$T$4:$Y$4</definedName>
    <definedName name="objetivosvp">'[1]Catalogos varios'!$M$5:$P$5</definedName>
    <definedName name="resultadoss1">'[1]Catalogos varios'!$AS$5:$AS$9</definedName>
    <definedName name="resultadoss2">'[1]Catalogos varios'!$AS$15:$AS$20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8" i="2"/>
  <c r="F8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7" i="2"/>
  <c r="F7" i="2" s="1"/>
  <c r="E6" i="2"/>
  <c r="F6" i="2" s="1"/>
  <c r="E5" i="2"/>
  <c r="F5" i="2" s="1"/>
  <c r="E4" i="2"/>
  <c r="F4" i="2" s="1"/>
  <c r="D21" i="2"/>
  <c r="E21" i="2" l="1"/>
  <c r="F3" i="2"/>
  <c r="F21" i="2" s="1"/>
  <c r="AU43" i="1" l="1"/>
  <c r="AE43" i="1"/>
  <c r="BD39" i="1" l="1"/>
  <c r="BE39" i="1"/>
  <c r="BD40" i="1"/>
  <c r="BE40" i="1"/>
  <c r="BD41" i="1"/>
  <c r="BE41" i="1"/>
  <c r="AV39" i="1"/>
  <c r="AW39" i="1"/>
  <c r="AV40" i="1"/>
  <c r="AW40" i="1"/>
  <c r="AV41" i="1"/>
  <c r="AW41" i="1"/>
  <c r="AN39" i="1"/>
  <c r="AO39" i="1"/>
  <c r="AN40" i="1"/>
  <c r="AO40" i="1"/>
  <c r="AN41" i="1"/>
  <c r="AO41" i="1"/>
  <c r="AF39" i="1"/>
  <c r="AG39" i="1"/>
  <c r="AF40" i="1"/>
  <c r="AG40" i="1"/>
  <c r="AF41" i="1"/>
  <c r="AG41" i="1"/>
  <c r="BG41" i="1" l="1"/>
  <c r="BG40" i="1"/>
  <c r="BG39" i="1"/>
  <c r="BF39" i="1"/>
  <c r="BF40" i="1"/>
  <c r="BF41" i="1"/>
  <c r="BE52" i="1" l="1"/>
  <c r="BD52" i="1"/>
  <c r="AW52" i="1"/>
  <c r="AV52" i="1"/>
  <c r="AO52" i="1"/>
  <c r="AN52" i="1"/>
  <c r="AG52" i="1"/>
  <c r="AF52" i="1"/>
  <c r="BG52" i="1" l="1"/>
  <c r="BI52" i="1" s="1"/>
  <c r="BK52" i="1" s="1"/>
  <c r="BM52" i="1" s="1"/>
  <c r="BF52" i="1"/>
  <c r="BH52" i="1" s="1"/>
  <c r="BJ52" i="1" s="1"/>
  <c r="BL52" i="1" s="1"/>
  <c r="AB63" i="1" l="1"/>
  <c r="AC63" i="1"/>
  <c r="AD63" i="1"/>
  <c r="AE63" i="1"/>
  <c r="AH63" i="1"/>
  <c r="AI63" i="1"/>
  <c r="AJ63" i="1"/>
  <c r="AK63" i="1"/>
  <c r="AL63" i="1"/>
  <c r="AM63" i="1"/>
  <c r="AP63" i="1"/>
  <c r="AQ63" i="1"/>
  <c r="AR63" i="1"/>
  <c r="AS63" i="1"/>
  <c r="AT63" i="1"/>
  <c r="AU63" i="1"/>
  <c r="AX63" i="1"/>
  <c r="AY63" i="1"/>
  <c r="AZ63" i="1"/>
  <c r="BA63" i="1"/>
  <c r="BB63" i="1"/>
  <c r="BC63" i="1"/>
  <c r="AA63" i="1"/>
  <c r="Z63" i="1"/>
  <c r="AB50" i="1"/>
  <c r="AC50" i="1"/>
  <c r="AD50" i="1"/>
  <c r="AE50" i="1"/>
  <c r="AH50" i="1"/>
  <c r="AI50" i="1"/>
  <c r="AJ50" i="1"/>
  <c r="AK50" i="1"/>
  <c r="AL50" i="1"/>
  <c r="AM50" i="1"/>
  <c r="AP50" i="1"/>
  <c r="AQ50" i="1"/>
  <c r="AR50" i="1"/>
  <c r="AS50" i="1"/>
  <c r="AT50" i="1"/>
  <c r="AU50" i="1"/>
  <c r="AX50" i="1"/>
  <c r="AY50" i="1"/>
  <c r="AZ50" i="1"/>
  <c r="BA50" i="1"/>
  <c r="BB50" i="1"/>
  <c r="BC50" i="1"/>
  <c r="AA50" i="1"/>
  <c r="Z50" i="1"/>
  <c r="AB43" i="1"/>
  <c r="AB73" i="1" s="1"/>
  <c r="AC43" i="1"/>
  <c r="AD43" i="1"/>
  <c r="AD73" i="1" s="1"/>
  <c r="AH43" i="1"/>
  <c r="AI43" i="1"/>
  <c r="AJ43" i="1"/>
  <c r="AK43" i="1"/>
  <c r="AL43" i="1"/>
  <c r="AM43" i="1"/>
  <c r="AP43" i="1"/>
  <c r="AP73" i="1" s="1"/>
  <c r="AQ43" i="1"/>
  <c r="AR43" i="1"/>
  <c r="AS43" i="1"/>
  <c r="AT43" i="1"/>
  <c r="AX43" i="1"/>
  <c r="AY43" i="1"/>
  <c r="AZ43" i="1"/>
  <c r="AZ73" i="1" s="1"/>
  <c r="BA43" i="1"/>
  <c r="BB43" i="1"/>
  <c r="BC43" i="1"/>
  <c r="AA43" i="1"/>
  <c r="Z43" i="1"/>
  <c r="BD45" i="1"/>
  <c r="BC27" i="1"/>
  <c r="BA27" i="1"/>
  <c r="AY27" i="1"/>
  <c r="AU27" i="1"/>
  <c r="AS27" i="1"/>
  <c r="AQ27" i="1"/>
  <c r="AQ73" i="1" s="1"/>
  <c r="AM27" i="1"/>
  <c r="AK27" i="1"/>
  <c r="AI27" i="1"/>
  <c r="AE27" i="1"/>
  <c r="AC27" i="1"/>
  <c r="AA27" i="1"/>
  <c r="Z73" i="1" l="1"/>
  <c r="AM73" i="1"/>
  <c r="AE73" i="1"/>
  <c r="AX73" i="1"/>
  <c r="AU73" i="1"/>
  <c r="BC73" i="1"/>
  <c r="AL73" i="1"/>
  <c r="AR73" i="1"/>
  <c r="AH73" i="1"/>
  <c r="AA73" i="1"/>
  <c r="BB73" i="1"/>
  <c r="AJ73" i="1"/>
  <c r="AT73" i="1"/>
  <c r="AC73" i="1"/>
  <c r="AS73" i="1"/>
  <c r="AI73" i="1"/>
  <c r="AY73" i="1"/>
  <c r="AK73" i="1"/>
  <c r="BA73" i="1"/>
  <c r="BH40" i="1"/>
  <c r="BJ40" i="1" s="1"/>
  <c r="BL40" i="1" s="1"/>
  <c r="BH39" i="1"/>
  <c r="BJ39" i="1" s="1"/>
  <c r="BL39" i="1" s="1"/>
  <c r="BI41" i="1"/>
  <c r="BK41" i="1" s="1"/>
  <c r="BM41" i="1" s="1"/>
  <c r="BI40" i="1"/>
  <c r="BK40" i="1" s="1"/>
  <c r="BM40" i="1" s="1"/>
  <c r="BI39" i="1"/>
  <c r="BK39" i="1" s="1"/>
  <c r="BM39" i="1" s="1"/>
  <c r="BH41" i="1"/>
  <c r="BJ41" i="1" s="1"/>
  <c r="BL41" i="1" s="1"/>
  <c r="BE70" i="1" l="1"/>
  <c r="BD70" i="1"/>
  <c r="AW70" i="1"/>
  <c r="AV70" i="1"/>
  <c r="AO70" i="1"/>
  <c r="AN70" i="1"/>
  <c r="AG70" i="1"/>
  <c r="AF70" i="1"/>
  <c r="AF64" i="1"/>
  <c r="AG64" i="1"/>
  <c r="AN64" i="1"/>
  <c r="AO64" i="1"/>
  <c r="AV64" i="1"/>
  <c r="AW64" i="1"/>
  <c r="BD64" i="1"/>
  <c r="BE64" i="1"/>
  <c r="AF71" i="1"/>
  <c r="AG71" i="1"/>
  <c r="AN71" i="1"/>
  <c r="AO71" i="1"/>
  <c r="AV71" i="1"/>
  <c r="AW71" i="1"/>
  <c r="BD71" i="1"/>
  <c r="BE71" i="1"/>
  <c r="AF65" i="1"/>
  <c r="AG65" i="1"/>
  <c r="AN65" i="1"/>
  <c r="AO65" i="1"/>
  <c r="AV65" i="1"/>
  <c r="AW65" i="1"/>
  <c r="BD65" i="1"/>
  <c r="BE65" i="1"/>
  <c r="AF66" i="1"/>
  <c r="AG66" i="1"/>
  <c r="AN66" i="1"/>
  <c r="AO66" i="1"/>
  <c r="AV66" i="1"/>
  <c r="AW66" i="1"/>
  <c r="BD66" i="1"/>
  <c r="BE66" i="1"/>
  <c r="AF67" i="1"/>
  <c r="AG67" i="1"/>
  <c r="AN67" i="1"/>
  <c r="AO67" i="1"/>
  <c r="AV67" i="1"/>
  <c r="AW67" i="1"/>
  <c r="BD67" i="1"/>
  <c r="BE67" i="1"/>
  <c r="AF68" i="1"/>
  <c r="AG68" i="1"/>
  <c r="AN68" i="1"/>
  <c r="AO68" i="1"/>
  <c r="AV68" i="1"/>
  <c r="AW68" i="1"/>
  <c r="BD68" i="1"/>
  <c r="BE68" i="1"/>
  <c r="AF69" i="1"/>
  <c r="AG69" i="1"/>
  <c r="AN69" i="1"/>
  <c r="AO69" i="1"/>
  <c r="AV69" i="1"/>
  <c r="AW69" i="1"/>
  <c r="BD69" i="1"/>
  <c r="BE69" i="1"/>
  <c r="AF51" i="1"/>
  <c r="AG51" i="1"/>
  <c r="AN51" i="1"/>
  <c r="AO51" i="1"/>
  <c r="AV51" i="1"/>
  <c r="AW51" i="1"/>
  <c r="BD51" i="1"/>
  <c r="BE51" i="1"/>
  <c r="AF53" i="1"/>
  <c r="AG53" i="1"/>
  <c r="AN53" i="1"/>
  <c r="AO53" i="1"/>
  <c r="AV53" i="1"/>
  <c r="AW53" i="1"/>
  <c r="BD53" i="1"/>
  <c r="BE53" i="1"/>
  <c r="AF54" i="1"/>
  <c r="AG54" i="1"/>
  <c r="AN54" i="1"/>
  <c r="AO54" i="1"/>
  <c r="AV54" i="1"/>
  <c r="AW54" i="1"/>
  <c r="BD54" i="1"/>
  <c r="BE54" i="1"/>
  <c r="AF55" i="1"/>
  <c r="AG55" i="1"/>
  <c r="AN55" i="1"/>
  <c r="AO55" i="1"/>
  <c r="AV55" i="1"/>
  <c r="AW55" i="1"/>
  <c r="BD55" i="1"/>
  <c r="BE55" i="1"/>
  <c r="AF56" i="1"/>
  <c r="AG56" i="1"/>
  <c r="AN56" i="1"/>
  <c r="AO56" i="1"/>
  <c r="AV56" i="1"/>
  <c r="AW56" i="1"/>
  <c r="BD56" i="1"/>
  <c r="BE56" i="1"/>
  <c r="AF57" i="1"/>
  <c r="AG57" i="1"/>
  <c r="AN57" i="1"/>
  <c r="AO57" i="1"/>
  <c r="AV57" i="1"/>
  <c r="AW57" i="1"/>
  <c r="BD57" i="1"/>
  <c r="BE57" i="1"/>
  <c r="AF58" i="1"/>
  <c r="AG58" i="1"/>
  <c r="AN58" i="1"/>
  <c r="AO58" i="1"/>
  <c r="AV58" i="1"/>
  <c r="AW58" i="1"/>
  <c r="BD58" i="1"/>
  <c r="BE58" i="1"/>
  <c r="AF59" i="1"/>
  <c r="AG59" i="1"/>
  <c r="AN59" i="1"/>
  <c r="AO59" i="1"/>
  <c r="AV59" i="1"/>
  <c r="AW59" i="1"/>
  <c r="BD59" i="1"/>
  <c r="BE59" i="1"/>
  <c r="AF60" i="1"/>
  <c r="AG60" i="1"/>
  <c r="AN60" i="1"/>
  <c r="AO60" i="1"/>
  <c r="AV60" i="1"/>
  <c r="AW60" i="1"/>
  <c r="BD60" i="1"/>
  <c r="BE60" i="1"/>
  <c r="AF61" i="1"/>
  <c r="AG61" i="1"/>
  <c r="AN61" i="1"/>
  <c r="AO61" i="1"/>
  <c r="AV61" i="1"/>
  <c r="AW61" i="1"/>
  <c r="BD61" i="1"/>
  <c r="BE61" i="1"/>
  <c r="BD48" i="1"/>
  <c r="BE48" i="1"/>
  <c r="AV48" i="1"/>
  <c r="AW48" i="1"/>
  <c r="BE45" i="1"/>
  <c r="AW45" i="1"/>
  <c r="AV45" i="1"/>
  <c r="AN50" i="1" l="1"/>
  <c r="AN63" i="1"/>
  <c r="AF50" i="1"/>
  <c r="AF63" i="1"/>
  <c r="BE50" i="1"/>
  <c r="BE63" i="1"/>
  <c r="AG50" i="1"/>
  <c r="BD50" i="1"/>
  <c r="BD63" i="1"/>
  <c r="AW50" i="1"/>
  <c r="AW63" i="1"/>
  <c r="AV50" i="1"/>
  <c r="AV63" i="1"/>
  <c r="AG63" i="1"/>
  <c r="AO50" i="1"/>
  <c r="AO63" i="1"/>
  <c r="BG71" i="1"/>
  <c r="BI71" i="1" s="1"/>
  <c r="BK71" i="1" s="1"/>
  <c r="BM71" i="1" s="1"/>
  <c r="BG60" i="1"/>
  <c r="BI60" i="1" s="1"/>
  <c r="BK60" i="1" s="1"/>
  <c r="BM60" i="1" s="1"/>
  <c r="BG57" i="1"/>
  <c r="BI57" i="1" s="1"/>
  <c r="BK57" i="1" s="1"/>
  <c r="BM57" i="1" s="1"/>
  <c r="BF71" i="1"/>
  <c r="BG53" i="1"/>
  <c r="BI53" i="1" s="1"/>
  <c r="BK53" i="1" s="1"/>
  <c r="BM53" i="1" s="1"/>
  <c r="BG69" i="1"/>
  <c r="BI69" i="1" s="1"/>
  <c r="BK69" i="1" s="1"/>
  <c r="BM69" i="1" s="1"/>
  <c r="BG66" i="1"/>
  <c r="BI66" i="1" s="1"/>
  <c r="BK66" i="1" s="1"/>
  <c r="BM66" i="1" s="1"/>
  <c r="BG65" i="1"/>
  <c r="BI65" i="1" s="1"/>
  <c r="BK65" i="1" s="1"/>
  <c r="BM65" i="1" s="1"/>
  <c r="BG64" i="1"/>
  <c r="BF59" i="1"/>
  <c r="BF67" i="1"/>
  <c r="BF66" i="1"/>
  <c r="BF64" i="1"/>
  <c r="BF60" i="1"/>
  <c r="BG70" i="1"/>
  <c r="BI70" i="1" s="1"/>
  <c r="BK70" i="1" s="1"/>
  <c r="BM70" i="1" s="1"/>
  <c r="BF70" i="1"/>
  <c r="BG67" i="1"/>
  <c r="BI67" i="1" s="1"/>
  <c r="BK67" i="1" s="1"/>
  <c r="BM67" i="1" s="1"/>
  <c r="BF68" i="1"/>
  <c r="BF65" i="1"/>
  <c r="BG68" i="1"/>
  <c r="BI68" i="1" s="1"/>
  <c r="BK68" i="1" s="1"/>
  <c r="BM68" i="1" s="1"/>
  <c r="BF56" i="1"/>
  <c r="BF69" i="1"/>
  <c r="BG61" i="1"/>
  <c r="BI61" i="1" s="1"/>
  <c r="BK61" i="1" s="1"/>
  <c r="BM61" i="1" s="1"/>
  <c r="BG58" i="1"/>
  <c r="BI58" i="1" s="1"/>
  <c r="BK58" i="1" s="1"/>
  <c r="BM58" i="1" s="1"/>
  <c r="BF58" i="1"/>
  <c r="BF53" i="1"/>
  <c r="BF51" i="1"/>
  <c r="BF57" i="1"/>
  <c r="BG51" i="1"/>
  <c r="BG59" i="1"/>
  <c r="BI59" i="1" s="1"/>
  <c r="BK59" i="1" s="1"/>
  <c r="BM59" i="1" s="1"/>
  <c r="BF54" i="1"/>
  <c r="BG55" i="1"/>
  <c r="BI55" i="1" s="1"/>
  <c r="BK55" i="1" s="1"/>
  <c r="BM55" i="1" s="1"/>
  <c r="BG56" i="1"/>
  <c r="BI56" i="1" s="1"/>
  <c r="BK56" i="1" s="1"/>
  <c r="BM56" i="1" s="1"/>
  <c r="BF61" i="1"/>
  <c r="BF55" i="1"/>
  <c r="BG54" i="1"/>
  <c r="BI54" i="1" s="1"/>
  <c r="BK54" i="1" s="1"/>
  <c r="BM54" i="1" s="1"/>
  <c r="AO48" i="1"/>
  <c r="AN48" i="1"/>
  <c r="AG48" i="1"/>
  <c r="AF48" i="1"/>
  <c r="BE47" i="1"/>
  <c r="BD47" i="1"/>
  <c r="AW47" i="1"/>
  <c r="AV47" i="1"/>
  <c r="AO47" i="1"/>
  <c r="AN47" i="1"/>
  <c r="AG47" i="1"/>
  <c r="AF47" i="1"/>
  <c r="BE46" i="1"/>
  <c r="BD46" i="1"/>
  <c r="AW46" i="1"/>
  <c r="AV46" i="1"/>
  <c r="AO46" i="1"/>
  <c r="AN46" i="1"/>
  <c r="AG46" i="1"/>
  <c r="AF46" i="1"/>
  <c r="AO45" i="1"/>
  <c r="AN45" i="1"/>
  <c r="AG45" i="1"/>
  <c r="AF45" i="1"/>
  <c r="BE44" i="1"/>
  <c r="BD44" i="1"/>
  <c r="AW44" i="1"/>
  <c r="AV44" i="1"/>
  <c r="AO44" i="1"/>
  <c r="AN44" i="1"/>
  <c r="AG44" i="1"/>
  <c r="AF44" i="1"/>
  <c r="BE34" i="1"/>
  <c r="BD34" i="1"/>
  <c r="AW34" i="1"/>
  <c r="AV34" i="1"/>
  <c r="AO34" i="1"/>
  <c r="AN34" i="1"/>
  <c r="AG34" i="1"/>
  <c r="AF34" i="1"/>
  <c r="BE33" i="1"/>
  <c r="BD33" i="1"/>
  <c r="AW33" i="1"/>
  <c r="AV33" i="1"/>
  <c r="AO33" i="1"/>
  <c r="AN33" i="1"/>
  <c r="AG33" i="1"/>
  <c r="AF33" i="1"/>
  <c r="AF43" i="1" l="1"/>
  <c r="AF73" i="1" s="1"/>
  <c r="AO43" i="1"/>
  <c r="AW43" i="1"/>
  <c r="BD43" i="1"/>
  <c r="BD73" i="1" s="1"/>
  <c r="BH57" i="1"/>
  <c r="BJ57" i="1" s="1"/>
  <c r="BL57" i="1" s="1"/>
  <c r="BH56" i="1"/>
  <c r="BJ56" i="1" s="1"/>
  <c r="BL56" i="1" s="1"/>
  <c r="BH64" i="1"/>
  <c r="BF63" i="1"/>
  <c r="BH54" i="1"/>
  <c r="BJ54" i="1" s="1"/>
  <c r="BL54" i="1" s="1"/>
  <c r="BH58" i="1"/>
  <c r="BJ58" i="1" s="1"/>
  <c r="BL58" i="1" s="1"/>
  <c r="BH67" i="1"/>
  <c r="BJ67" i="1" s="1"/>
  <c r="BL67" i="1" s="1"/>
  <c r="BH71" i="1"/>
  <c r="BJ71" i="1" s="1"/>
  <c r="BL71" i="1" s="1"/>
  <c r="Q71" i="1"/>
  <c r="BH60" i="1"/>
  <c r="BJ60" i="1" s="1"/>
  <c r="BL60" i="1" s="1"/>
  <c r="BH59" i="1"/>
  <c r="BJ59" i="1" s="1"/>
  <c r="BL59" i="1" s="1"/>
  <c r="AN43" i="1"/>
  <c r="AN73" i="1" s="1"/>
  <c r="BI64" i="1"/>
  <c r="BG63" i="1"/>
  <c r="BN65" i="1" s="1"/>
  <c r="BH68" i="1"/>
  <c r="BJ68" i="1" s="1"/>
  <c r="BL68" i="1" s="1"/>
  <c r="BH55" i="1"/>
  <c r="BJ55" i="1" s="1"/>
  <c r="BL55" i="1" s="1"/>
  <c r="BI51" i="1"/>
  <c r="BG50" i="1"/>
  <c r="AG43" i="1"/>
  <c r="AV43" i="1"/>
  <c r="AV73" i="1" s="1"/>
  <c r="BH61" i="1"/>
  <c r="BJ61" i="1" s="1"/>
  <c r="BL61" i="1" s="1"/>
  <c r="BH51" i="1"/>
  <c r="BF50" i="1"/>
  <c r="BE43" i="1"/>
  <c r="BH53" i="1"/>
  <c r="BJ53" i="1" s="1"/>
  <c r="BL53" i="1" s="1"/>
  <c r="BH66" i="1"/>
  <c r="BJ66" i="1" s="1"/>
  <c r="BL66" i="1" s="1"/>
  <c r="BH65" i="1"/>
  <c r="BJ65" i="1" s="1"/>
  <c r="BL65" i="1" s="1"/>
  <c r="BH70" i="1"/>
  <c r="BJ70" i="1" s="1"/>
  <c r="BL70" i="1" s="1"/>
  <c r="BH69" i="1"/>
  <c r="BJ69" i="1" s="1"/>
  <c r="BL69" i="1" s="1"/>
  <c r="BG33" i="1"/>
  <c r="BI33" i="1" s="1"/>
  <c r="BK33" i="1" s="1"/>
  <c r="BM33" i="1" s="1"/>
  <c r="BG34" i="1"/>
  <c r="BI34" i="1" s="1"/>
  <c r="BK34" i="1" s="1"/>
  <c r="BM34" i="1" s="1"/>
  <c r="BG44" i="1"/>
  <c r="BG45" i="1"/>
  <c r="BI45" i="1" s="1"/>
  <c r="BK45" i="1" s="1"/>
  <c r="BM45" i="1" s="1"/>
  <c r="BF33" i="1"/>
  <c r="BF34" i="1"/>
  <c r="BF44" i="1"/>
  <c r="BF48" i="1"/>
  <c r="BH48" i="1" s="1"/>
  <c r="BJ48" i="1" s="1"/>
  <c r="BL48" i="1" s="1"/>
  <c r="BG48" i="1"/>
  <c r="BI48" i="1" s="1"/>
  <c r="BK48" i="1" s="1"/>
  <c r="BM48" i="1" s="1"/>
  <c r="BF47" i="1"/>
  <c r="BG47" i="1"/>
  <c r="BI47" i="1" s="1"/>
  <c r="BK47" i="1" s="1"/>
  <c r="BM47" i="1" s="1"/>
  <c r="BG46" i="1"/>
  <c r="BI46" i="1" s="1"/>
  <c r="BK46" i="1" s="1"/>
  <c r="BM46" i="1" s="1"/>
  <c r="BF46" i="1"/>
  <c r="BF45" i="1"/>
  <c r="Q45" i="1" s="1"/>
  <c r="BG43" i="1" l="1"/>
  <c r="BH47" i="1"/>
  <c r="BJ47" i="1" s="1"/>
  <c r="BL47" i="1" s="1"/>
  <c r="BH34" i="1"/>
  <c r="BJ34" i="1" s="1"/>
  <c r="BL34" i="1" s="1"/>
  <c r="Q34" i="1"/>
  <c r="Q50" i="1"/>
  <c r="BK51" i="1"/>
  <c r="BI50" i="1"/>
  <c r="BJ51" i="1"/>
  <c r="BH50" i="1"/>
  <c r="BI44" i="1"/>
  <c r="BK64" i="1"/>
  <c r="BI63" i="1"/>
  <c r="BJ64" i="1"/>
  <c r="BH63" i="1"/>
  <c r="BL33" i="1"/>
  <c r="Q33" i="1"/>
  <c r="BH44" i="1"/>
  <c r="BF43" i="1"/>
  <c r="Q44" i="1"/>
  <c r="BH46" i="1"/>
  <c r="BJ46" i="1" s="1"/>
  <c r="BL46" i="1" s="1"/>
  <c r="BH45" i="1"/>
  <c r="BJ45" i="1" s="1"/>
  <c r="BL45" i="1" s="1"/>
  <c r="BL64" i="1" l="1"/>
  <c r="BL63" i="1" s="1"/>
  <c r="BJ63" i="1"/>
  <c r="BM51" i="1"/>
  <c r="BM50" i="1" s="1"/>
  <c r="BK50" i="1"/>
  <c r="BM64" i="1"/>
  <c r="BM63" i="1" s="1"/>
  <c r="BK63" i="1"/>
  <c r="BJ44" i="1"/>
  <c r="BH43" i="1"/>
  <c r="BK44" i="1"/>
  <c r="BI43" i="1"/>
  <c r="BL51" i="1"/>
  <c r="BL50" i="1" s="1"/>
  <c r="BJ50" i="1"/>
  <c r="AF37" i="1"/>
  <c r="AG37" i="1"/>
  <c r="AN37" i="1"/>
  <c r="AO37" i="1"/>
  <c r="AV37" i="1"/>
  <c r="AW37" i="1"/>
  <c r="BD37" i="1"/>
  <c r="BE37" i="1"/>
  <c r="AF38" i="1"/>
  <c r="AG38" i="1"/>
  <c r="AN38" i="1"/>
  <c r="AO38" i="1"/>
  <c r="AV38" i="1"/>
  <c r="AW38" i="1"/>
  <c r="BD38" i="1"/>
  <c r="BE38" i="1"/>
  <c r="BE36" i="1"/>
  <c r="BD36" i="1"/>
  <c r="AW36" i="1"/>
  <c r="AV36" i="1"/>
  <c r="AO36" i="1"/>
  <c r="AN36" i="1"/>
  <c r="AF36" i="1"/>
  <c r="BE35" i="1"/>
  <c r="BD35" i="1"/>
  <c r="AW35" i="1"/>
  <c r="AV35" i="1"/>
  <c r="AO35" i="1"/>
  <c r="AN35" i="1"/>
  <c r="AG35" i="1"/>
  <c r="AF35" i="1"/>
  <c r="BE32" i="1"/>
  <c r="BD32" i="1"/>
  <c r="AW32" i="1"/>
  <c r="AV32" i="1"/>
  <c r="AO32" i="1"/>
  <c r="AN32" i="1"/>
  <c r="AG32" i="1"/>
  <c r="AF32" i="1"/>
  <c r="BE31" i="1"/>
  <c r="BD31" i="1"/>
  <c r="AW31" i="1"/>
  <c r="AV31" i="1"/>
  <c r="AO31" i="1"/>
  <c r="AN31" i="1"/>
  <c r="AG31" i="1"/>
  <c r="AF31" i="1"/>
  <c r="BE30" i="1"/>
  <c r="BD30" i="1"/>
  <c r="AW30" i="1"/>
  <c r="AV30" i="1"/>
  <c r="AO30" i="1"/>
  <c r="AN30" i="1"/>
  <c r="AG30" i="1"/>
  <c r="AF30" i="1"/>
  <c r="BE29" i="1"/>
  <c r="BD29" i="1"/>
  <c r="AW29" i="1"/>
  <c r="AV29" i="1"/>
  <c r="AO29" i="1"/>
  <c r="AN29" i="1"/>
  <c r="AG29" i="1"/>
  <c r="AF29" i="1"/>
  <c r="BE28" i="1"/>
  <c r="BD28" i="1"/>
  <c r="AW28" i="1"/>
  <c r="AV28" i="1"/>
  <c r="AO28" i="1"/>
  <c r="AN28" i="1"/>
  <c r="AG28" i="1"/>
  <c r="AF28" i="1"/>
  <c r="AG27" i="1" l="1"/>
  <c r="AG73" i="1" s="1"/>
  <c r="AO27" i="1"/>
  <c r="AO73" i="1" s="1"/>
  <c r="BE27" i="1"/>
  <c r="BE73" i="1" s="1"/>
  <c r="AW27" i="1"/>
  <c r="AW73" i="1" s="1"/>
  <c r="BM44" i="1"/>
  <c r="BM43" i="1" s="1"/>
  <c r="BK43" i="1"/>
  <c r="BL44" i="1"/>
  <c r="BL43" i="1" s="1"/>
  <c r="BJ43" i="1"/>
  <c r="BF37" i="1"/>
  <c r="BG37" i="1"/>
  <c r="BG36" i="1"/>
  <c r="BI36" i="1" s="1"/>
  <c r="BK36" i="1" s="1"/>
  <c r="BM36" i="1" s="1"/>
  <c r="BF36" i="1"/>
  <c r="Q36" i="1" s="1"/>
  <c r="BF38" i="1"/>
  <c r="BG38" i="1"/>
  <c r="BI38" i="1" s="1"/>
  <c r="BK38" i="1" s="1"/>
  <c r="BM38" i="1" s="1"/>
  <c r="BF28" i="1"/>
  <c r="Q28" i="1" s="1"/>
  <c r="BF29" i="1"/>
  <c r="BF30" i="1"/>
  <c r="BF31" i="1"/>
  <c r="Q31" i="1" s="1"/>
  <c r="BF32" i="1"/>
  <c r="BF35" i="1"/>
  <c r="Q35" i="1" s="1"/>
  <c r="BG28" i="1"/>
  <c r="BG29" i="1"/>
  <c r="BI29" i="1" s="1"/>
  <c r="BK29" i="1" s="1"/>
  <c r="BM29" i="1" s="1"/>
  <c r="BG30" i="1"/>
  <c r="BI30" i="1" s="1"/>
  <c r="BK30" i="1" s="1"/>
  <c r="BM30" i="1" s="1"/>
  <c r="BG31" i="1"/>
  <c r="BI31" i="1" s="1"/>
  <c r="BK31" i="1" s="1"/>
  <c r="BM31" i="1" s="1"/>
  <c r="BG32" i="1"/>
  <c r="BI32" i="1" s="1"/>
  <c r="BK32" i="1" s="1"/>
  <c r="BM32" i="1" s="1"/>
  <c r="BG35" i="1"/>
  <c r="BI35" i="1" s="1"/>
  <c r="BK35" i="1" s="1"/>
  <c r="BM35" i="1" s="1"/>
  <c r="BH36" i="1" l="1"/>
  <c r="BJ36" i="1" s="1"/>
  <c r="BL36" i="1" s="1"/>
  <c r="BJ38" i="1"/>
  <c r="BL38" i="1" s="1"/>
  <c r="Q38" i="1"/>
  <c r="BJ37" i="1"/>
  <c r="BL37" i="1" s="1"/>
  <c r="Q37" i="1"/>
  <c r="BH32" i="1"/>
  <c r="BJ32" i="1" s="1"/>
  <c r="BL32" i="1" s="1"/>
  <c r="Q32" i="1"/>
  <c r="BH30" i="1"/>
  <c r="BJ30" i="1" s="1"/>
  <c r="BL30" i="1" s="1"/>
  <c r="Q30" i="1"/>
  <c r="BL29" i="1"/>
  <c r="Q29" i="1"/>
  <c r="BI37" i="1"/>
  <c r="BF27" i="1"/>
  <c r="BF73" i="1" s="1"/>
  <c r="BI28" i="1"/>
  <c r="BG27" i="1"/>
  <c r="BG73" i="1" s="1"/>
  <c r="BH35" i="1"/>
  <c r="BJ35" i="1" s="1"/>
  <c r="BL35" i="1" s="1"/>
  <c r="BH31" i="1"/>
  <c r="BJ31" i="1" s="1"/>
  <c r="BL31" i="1" s="1"/>
  <c r="BG75" i="1" l="1"/>
  <c r="BK37" i="1"/>
  <c r="BJ28" i="1"/>
  <c r="BH27" i="1"/>
  <c r="BH73" i="1" s="1"/>
  <c r="BK28" i="1"/>
  <c r="BI27" i="1"/>
  <c r="BI73" i="1" s="1"/>
  <c r="BM37" i="1" l="1"/>
  <c r="BL28" i="1"/>
  <c r="BL27" i="1" s="1"/>
  <c r="BL73" i="1" s="1"/>
  <c r="BJ27" i="1"/>
  <c r="BJ73" i="1" s="1"/>
  <c r="BM28" i="1"/>
  <c r="BM27" i="1" s="1"/>
  <c r="BM73" i="1" s="1"/>
  <c r="BK27" i="1"/>
  <c r="BK7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Q27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No se cuenta con presupuesto para el grupo 100 ,por tanto este personal esta asignado
</t>
        </r>
      </text>
    </comment>
  </commentList>
</comments>
</file>

<file path=xl/sharedStrings.xml><?xml version="1.0" encoding="utf-8"?>
<sst xmlns="http://schemas.openxmlformats.org/spreadsheetml/2006/main" count="525" uniqueCount="226">
  <si>
    <t>GABINETE SECTORIAL</t>
  </si>
  <si>
    <t>INSTITUCIÓN: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</si>
  <si>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</si>
  <si>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</si>
  <si>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</si>
  <si>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</si>
  <si>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OBJETIVO ESTRATÉGICO:</t>
  </si>
  <si>
    <t>OBJETIVO</t>
  </si>
  <si>
    <t xml:space="preserve">META </t>
  </si>
  <si>
    <t>SECTOR  (PEG)</t>
  </si>
  <si>
    <t xml:space="preserve">1. BIENESTAR Y DESARROLLO SOCIAL </t>
  </si>
  <si>
    <t xml:space="preserve">SUBSECTOR / EJE 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</si>
  <si>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</si>
  <si>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</si>
  <si>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</si>
  <si>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</si>
  <si>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Cod.</t>
  </si>
  <si>
    <t>Código Unidad Medida</t>
  </si>
  <si>
    <t>Cantidad</t>
  </si>
  <si>
    <t>Tipo (acumulable o no acumulable)</t>
  </si>
  <si>
    <t>Descripción Objeto de Gasto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</si>
  <si>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</si>
  <si>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</si>
  <si>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</si>
  <si>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</si>
  <si>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</si>
  <si>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</si>
  <si>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</si>
  <si>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</si>
  <si>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</si>
  <si>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</si>
  <si>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</si>
  <si>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</si>
  <si>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</si>
  <si>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</si>
  <si>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</si>
  <si>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</si>
  <si>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Productos </t>
  </si>
  <si>
    <t xml:space="preserve">Indicador de Producto </t>
  </si>
  <si>
    <t>GA</t>
  </si>
  <si>
    <t>UE</t>
  </si>
  <si>
    <t>Programa</t>
  </si>
  <si>
    <t>Proyecto</t>
  </si>
  <si>
    <t>Actividad/Obra</t>
  </si>
  <si>
    <t>Cant.</t>
  </si>
  <si>
    <t>Costo</t>
  </si>
  <si>
    <t>Productos Finales/ Intermedios/Actividades</t>
  </si>
  <si>
    <t>I. PEI</t>
  </si>
  <si>
    <t>Descripción Unidad Medida</t>
  </si>
  <si>
    <t>II. ESTRUCTURA PROGRAMÁTICA</t>
  </si>
  <si>
    <t>III. PLAN OPERATIVO ANUAL Y PRESUPUESTO (POA-PRESUPUESTO)</t>
  </si>
  <si>
    <t xml:space="preserve">IV. Proyección Anual </t>
  </si>
  <si>
    <t xml:space="preserve">MISIÓN:  </t>
  </si>
  <si>
    <t>DESCRIPCIÓN DEL PROGRAMA:</t>
  </si>
  <si>
    <t xml:space="preserve">Mejorar el desempeño organizacional y gestión de la Secretaría de Educación orientada a resultados con enfoque de valor público.   </t>
  </si>
  <si>
    <t>VINCULACIÓN Visión de País (VP)</t>
  </si>
  <si>
    <t>VINCULACIÓN RESULTADO       Plan Estratégico de Gobierno (PEG)</t>
  </si>
  <si>
    <t>2:.  GS: Gabinete Social.</t>
  </si>
  <si>
    <t>50 Secretaría de Estado en el Despacho de Educación (SEDUC).</t>
  </si>
  <si>
    <t>01 ACTIVIDADES CENTRALES (Dirección y Coordinación).</t>
  </si>
  <si>
    <t>Este programa consiste en la dirección y coordinación de la gestión administrativa, técnica y pedagógica de la Secretaría de Educación.</t>
  </si>
  <si>
    <t>1* Una Honduras sin pobreza extrema, educada y sana, con sistemas consolidados de previsión social.</t>
  </si>
  <si>
    <t>1.3 Elevar la escolaridad promedio a 9 años.</t>
  </si>
  <si>
    <t>Educación Inclusiva y de Calidad.</t>
  </si>
  <si>
    <t>2.2.1   Tasa Neta de cobertura en Educación Prebásica.</t>
  </si>
  <si>
    <t xml:space="preserve">MATRIZ DE PLANIFICACIÓN  </t>
  </si>
  <si>
    <t>Meta Anual 2023</t>
  </si>
  <si>
    <t>Responsable directo de la intervención</t>
  </si>
  <si>
    <t>Eje Estratégico</t>
  </si>
  <si>
    <t>Objetivo Estratégico</t>
  </si>
  <si>
    <t>Intervención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</si>
  <si>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</si>
  <si>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</si>
  <si>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</si>
  <si>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</si>
  <si>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</si>
  <si>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Presupuesto Anual 2023 Aprobado Congreso </t>
  </si>
  <si>
    <t>01. GERENCIA CENTRAL</t>
  </si>
  <si>
    <t>158. SUB DIRECCION DE EDUCACION PRE-BASICA</t>
  </si>
  <si>
    <t>01. ACTIVIDADES ADMINISTRATIVAS CENTRALES</t>
  </si>
  <si>
    <t>001. DIRECCION Y COORDINACION</t>
  </si>
  <si>
    <t>SDGEPB</t>
  </si>
  <si>
    <t>No Acumulado</t>
  </si>
  <si>
    <t>SUBDRETARIA DE ASUNTOS TECNICOS PEDAGOGICOS / DIRECCIÓN GENERAL DE CURRICULO Y EVALUACIÓN / SUBDIRECCIONES DEPARTAMENTALES DE CURRICULO Y EVALUACIÓN / COORDINACIONES DEPARTAMENTALES DE EDUCACIÓN PREBÁSICA / DIRECCIONES MUNICIAPLES-DISTRITALES/ DOCENTES DE CENTRO</t>
  </si>
  <si>
    <t>1.1</t>
  </si>
  <si>
    <t xml:space="preserve">Revisión y actualización del perfil del docente de Educación Prebásica egresado en el grado de licenciatura. </t>
  </si>
  <si>
    <t>Acumulado</t>
  </si>
  <si>
    <t>11 Tesoro
Nacional</t>
  </si>
  <si>
    <t>01</t>
  </si>
  <si>
    <t>SUBDIRECCION GENERAL DE EDUCACION PREBASICA</t>
  </si>
  <si>
    <t>SUBSECRETARIA DE ASUNTOS TECNICOS PEDAGOGICOS / DIRECCIÓN GENERAL DE CURRICULO Y EVALUCIÓN/UPNFM/DESPACHO MINISTERIAL</t>
  </si>
  <si>
    <t>1.2</t>
  </si>
  <si>
    <t>Socialización del documento del  perfil del docente de Educacion Prebasica egresado en el grado de licenciatura para analisis y ajuste al plan de estudio.</t>
  </si>
  <si>
    <t>Taller de socialización</t>
  </si>
  <si>
    <t xml:space="preserve"> UPNFM / DIRECCIONES DEPARTAMENTALES, MUNICIPALES/DISTRITALES, DOCENTES DE CENTROS EDUCATIVOS </t>
  </si>
  <si>
    <t>1.3</t>
  </si>
  <si>
    <t xml:space="preserve">Elaboración del Plan de Oferta y demanda del nivel de Educación Prebásica con estrategia de comunicación inclusiva y equidad ampliado al año 2023  para promover la matricula del nivel, articulado con el Plan de Oferta de Primer grado de Educación Básica (3er grado de EPB y 1er EB). </t>
  </si>
  <si>
    <t>Documento</t>
  </si>
  <si>
    <t>COORDINACIONES DEPARTAMENTALES DE EDUCACIÓN PREBÁSICA</t>
  </si>
  <si>
    <t>1.4</t>
  </si>
  <si>
    <t xml:space="preserve">Socialización del Plan de Oferta y Demanda del Nivel de Educación Prebásica con estrategia de comunicación inclusiva y equidad ampliado al año 2023  para promover la matricula del nivel  Plan de Oferta de Primer grado de Educación Básica (3er grado de EPB y 1er EB). </t>
  </si>
  <si>
    <t>SUBDIRECCIÓN DEPARTAMENTAL DE CURRICULO Y EVALUCIÓN / COORDINACIÓN DEPARTAMENTAL DE EDUCACIÓN PREBÁSICA /  DIRECCIONES MUNICIAPLES-DISTRITALES</t>
  </si>
  <si>
    <t>1.5</t>
  </si>
  <si>
    <t xml:space="preserve">Seguimiento a la impliementación del Plan de Oferta y Demanda del Nivel de Educación Prebásica con estrategia de comunicación inclusiva y equidad ampliado al año 2023  para promover la matricula del nivel  Plan de Oferta de Primer grado de Educación Básica (3er grado de EPB y 1er EB). </t>
  </si>
  <si>
    <t>Seguimiento</t>
  </si>
  <si>
    <t>1.6</t>
  </si>
  <si>
    <t>1.7</t>
  </si>
  <si>
    <t>SUBDRETARIA DE ASUNTOS TECNICOS PEDAGOGICOS / DIRECCIÓN GENERAL DE CURRICULO Y EVALAUCIÓN / SUBDIRECCIONES DEPARTAMENTALES DE CURRICULO Y EVALUACIÓN / COORDINACIONES DEPARTAMENTALES DE EDUCACIÓN PREBÁSICA / DIRECCIONES MUNICIAPLES-DISTRITALES/ DOCENTES DE CENTRO</t>
  </si>
  <si>
    <t>DIRECCIÓN GENERAL DE CURRICULO Y EVALUACIÓN / SUBDIRECCIÓN GENERAL DE RECURSOS HUMANOS / DIRECCIÓN GENERAL ADMINISTRATIVO FINANCIERO / SECRETARÍA GENERAL / UNIDAD DE DESARROLLO ORGANIZACIONAL</t>
  </si>
  <si>
    <t>Informe</t>
  </si>
  <si>
    <t xml:space="preserve">Elaboración del instructivo para la aplicación del diagnóstico de la transformación de Centros de Educación Prebásica(CEPB) y Centros Comunitarios de Educación Prebásica(CCEPREB) del Plan de Universalización a Centros de Educación Prebásica común. </t>
  </si>
  <si>
    <t>Diagnóstico</t>
  </si>
  <si>
    <t>2.1</t>
  </si>
  <si>
    <t>Revisión y ajustes de  la propuesta de lineamientos de articulación pedagógica curricular y administrativa  con Educacion Básica .</t>
  </si>
  <si>
    <t>UNIDAD DESARROLLO ORGANIZACIONAL / DIRECCIÓN GENERAL CURRICULO Y EVALUACION, COORDINADORAS DEPARTAMENTALES, DOCENTES/DIRECCION GENERAL DE MODALIDADES EDUCATIVAS</t>
  </si>
  <si>
    <t>Socialización de  la propuesta de lineamientos de articulación pedagógica, curricular y administrativa  con Educacion Básica a personal técnico del nivel central</t>
  </si>
  <si>
    <t>1.8</t>
  </si>
  <si>
    <t>1.9</t>
  </si>
  <si>
    <t>25600</t>
  </si>
  <si>
    <t>Publicidad y Propaganda</t>
  </si>
  <si>
    <t>Tesorería
General de la
República</t>
  </si>
  <si>
    <t>DIRECCIÓN GENERAL DE ADQUISICIONES / SUBDIRECCIÓN GENERAL DE PROVEEDURIA</t>
  </si>
  <si>
    <t>39200</t>
  </si>
  <si>
    <t>Utiles de Escritorio, Oficina y Enseñanza</t>
  </si>
  <si>
    <t>26110</t>
  </si>
  <si>
    <t>Pasajes Nacionales</t>
  </si>
  <si>
    <t>DIRECCIÓN GENERAL ADMINISTRATIVO FINANCIERO / SUBDIRECCIÓN GENERAL CONTABILIDAD</t>
  </si>
  <si>
    <t>26210</t>
  </si>
  <si>
    <t>Viáticos Nacionales</t>
  </si>
  <si>
    <t>35620</t>
  </si>
  <si>
    <t>Diesel</t>
  </si>
  <si>
    <t>Equipos para Computación</t>
  </si>
  <si>
    <t>42600</t>
  </si>
  <si>
    <t>Equipo de Señalamiento</t>
  </si>
  <si>
    <t>42520</t>
  </si>
  <si>
    <t>Equipo de elevación y tracción</t>
  </si>
  <si>
    <t>42340</t>
  </si>
  <si>
    <t>Muebles Varios de Oficina</t>
  </si>
  <si>
    <t>42110</t>
  </si>
  <si>
    <t>Repuestos y Accesorios</t>
  </si>
  <si>
    <t>39600</t>
  </si>
  <si>
    <t>Material médico quirúrgico menor(mascarillas)</t>
  </si>
  <si>
    <t>39530</t>
  </si>
  <si>
    <t>Utensilios de Cocina y Comedor</t>
  </si>
  <si>
    <t>39400</t>
  </si>
  <si>
    <t>Útiles de escritorio, oficina y enseñanza</t>
  </si>
  <si>
    <t>Productos De Papel   y  Cartón</t>
  </si>
  <si>
    <t>33100</t>
  </si>
  <si>
    <t>Mantenimiento y reparación de equipo de oficina y muebles</t>
  </si>
  <si>
    <t>23360</t>
  </si>
  <si>
    <t>Adquisición  de bienes y servicios para  la ejecución  de las diferentes actividades planificadas en el POA de la  Subdirección General de Educacion Prebasica  para el logro de los indicadores educativos del Nivel.</t>
  </si>
  <si>
    <t>DIRECCIÓN GENERAL DE CURRICULO Y EVALUACION, SDGEB, SDGEM y DGME</t>
  </si>
  <si>
    <t>Productos Alimenticios Y Bebidas</t>
  </si>
  <si>
    <t>31110</t>
  </si>
  <si>
    <t>Pasajes Nacionales: boletos aereos</t>
  </si>
  <si>
    <t>Servicio de Imprenta, Publicaciones y Reproducciones</t>
  </si>
  <si>
    <t>25300</t>
  </si>
  <si>
    <t>Alquiler de edificios, viviendas y locales</t>
  </si>
  <si>
    <t>22100</t>
  </si>
  <si>
    <t>Revisión, priorización y actualización del Diseño Curricular del nivel de Educación Prebásica.</t>
  </si>
  <si>
    <t>Adquisición de servicios de impresión del Diseño Curricular de Educación Prebásica  actualizado</t>
  </si>
  <si>
    <t>TOTAL POA 2023</t>
  </si>
  <si>
    <t>Acumulable</t>
  </si>
  <si>
    <t>149</t>
  </si>
  <si>
    <t>Evaluación mensual, trimestral y anual de la ejecución física y financiera del POA de la Subdirección General de Educación Prebásica</t>
  </si>
  <si>
    <t>Plan Operativo Anual</t>
  </si>
  <si>
    <t>469</t>
  </si>
  <si>
    <t>Formulación del Anteproyecto POA/Presupuesto 2024 en coherencia con el PEI, con enfoque por resultados y con valor publico</t>
  </si>
  <si>
    <t>Ajuste del Anteproyecto POA presupuesto 2023 de acuerdo al presupuesto aprobado en el Congreso Nacional de la República</t>
  </si>
  <si>
    <t>UNIDAD DE PLANEACIÓN Y EVALUACIÓN DE LA GESTIÓN</t>
  </si>
  <si>
    <t xml:space="preserve">Elaboración de los lineamientos técnico pedagógicos y administrativos, para el inicio y final de año escolar 2023.
</t>
  </si>
  <si>
    <t>Socialización de los lineamientos técnico pedagógicos y administrativos, para el inicio y final de año escolar 2023 al nivel descentralizado.</t>
  </si>
  <si>
    <t>DIRECCIÓN GENERAL DE ADQUISICIONES / SUBDIRECCIÓN GENERAL DE PROVEEDURIA / DIRECCIÓN GENERAL ADMINISTRATIVO FINANCIERO / SUBDIRECCIÓN GENERAL CONTABILIDAD</t>
  </si>
  <si>
    <t>DIRECCIÓN GENERAL DE ADQUISICIONES / SUBDIRECCIÓN GENERAL DE PROVEEDURIA/SUBDIRECTORES DEPARTAMENTALES CURRICULO Y EVALUACION, COORDINADORES DEPARTAMENTALES, DOCENTES</t>
  </si>
  <si>
    <t>DIRECCIÓN GENERAL ADMINISTRATIVO FINANCIERO / SUBDIRECCIÓN GENERAL CONTABILIDAD/SUBDIRECTORES DEPARTAMENTALES CURRICULO Y EVALUACION, COORDINADORES DEPARTAMENTALES, DOCENTES</t>
  </si>
  <si>
    <t>25400</t>
  </si>
  <si>
    <t>Primas y gastos de seguro</t>
  </si>
  <si>
    <t>Empleado</t>
  </si>
  <si>
    <t>Servicios personales</t>
  </si>
  <si>
    <t>Tesoreria Nacional de la Republica</t>
  </si>
  <si>
    <t>DGGTH</t>
  </si>
  <si>
    <t>NO Acumulado</t>
  </si>
  <si>
    <t xml:space="preserve">Elaboración del diagnósticos para la transformación de Centros de Educación Prebásica(CEPB) y Centros Comunitarios de Educación Prebásica(CCEPREB) del Plan de Universalización a Centros de Educación Prebásica común. </t>
  </si>
  <si>
    <t>1.10</t>
  </si>
  <si>
    <t>1.11</t>
  </si>
  <si>
    <t>Solicitud</t>
  </si>
  <si>
    <t>Plan de acción</t>
  </si>
  <si>
    <t>2.3</t>
  </si>
  <si>
    <t>Acta</t>
  </si>
  <si>
    <t>Tesoreria General de la Republica</t>
  </si>
  <si>
    <t>2000/3000/4000</t>
  </si>
  <si>
    <t>2000 / 3000</t>
  </si>
  <si>
    <t>Servicios No Personales / Materiales y Suministros</t>
  </si>
  <si>
    <t>Servicios No Personales / Materiales y Suministros/Bienes Capitalizables</t>
  </si>
  <si>
    <t>Recurso</t>
  </si>
  <si>
    <t>Rediseño del Curriculo Nacional del nivel de Educación Prebásica.</t>
  </si>
  <si>
    <t>Acceso Inclusivo y equitativo de la población en edad escolar y con sobreedad en los niveles educativos de Prebásica, Básica, Media y modalidades alternativas</t>
  </si>
  <si>
    <t>Incrementar el acceso inclusivo y equitativo de niñas, niños, adolescentes, jóvenes y adultos en los centros educativos de los niveles de educación Prebásica, Básica, Media y Modalidades Educativas Alternativas para atenderlos con educación de calidad. para atenderlos con educación de calidad.</t>
  </si>
  <si>
    <t xml:space="preserve">Acceso en los Niveles Educativos de Prebásica, Básica y Media </t>
  </si>
  <si>
    <t>Educandos matriculados y atendidos en los niveles de Educación Prebásica, Básica y Media.</t>
  </si>
  <si>
    <t>Cantidad de educandos atendidos en el nivel de Educación Prebásica.</t>
  </si>
  <si>
    <t>Codigo Objeto</t>
  </si>
  <si>
    <t>Descripción de Objeto de Gasto</t>
  </si>
  <si>
    <t>Monto Aprobado Ministro</t>
  </si>
  <si>
    <t>Alquiler de Edificios, Viviendas y Locales</t>
  </si>
  <si>
    <t>Mantenimiento y Reparación de Equipo de Oficina y Muebles</t>
  </si>
  <si>
    <t>Primas y Gastos de Seguro</t>
  </si>
  <si>
    <t>Productos De Papel Y CartóN</t>
  </si>
  <si>
    <t>Material Médico Quirúrgico Menor</t>
  </si>
  <si>
    <t>Equipo de Elevación y Tracción</t>
  </si>
  <si>
    <t xml:space="preserve">Monto POA </t>
  </si>
  <si>
    <t>TOTAL</t>
  </si>
  <si>
    <t xml:space="preserve">DIFERENCIA </t>
  </si>
  <si>
    <t>Recolección de actas de entrega/recepión de material fungible de centros educativos de Prebásica beneficiados.</t>
  </si>
  <si>
    <t>Mantener la permanencia de educandos (niñas, niños, adolentes, Jovenes y Adultos) dunrate su trayectoria educativa por los niveles de educación Prebásica, Básica, Media y Modalidades educativas alternativas para promoverlos al  nivel de educación Superior O al mundo de trabajo y el emprendimiento.</t>
  </si>
  <si>
    <t xml:space="preserve">Los relacionados con el PEI en el marco de sus funciones </t>
  </si>
  <si>
    <t>Adquisición y distribución de material fungible para centros educativos de Educación Prebásica.</t>
  </si>
  <si>
    <t xml:space="preserve">Permanencia y Promoción de Educación durante su trayectoria educativa con calidad por lo niveles de ducación Prebásica. Básica, Media y sus Modalidades educativas Alternativas.  </t>
  </si>
  <si>
    <t xml:space="preserve">Codigo de Objeto del Gasto. </t>
  </si>
  <si>
    <r>
      <rPr>
        <b/>
        <sz val="11"/>
        <color theme="1"/>
        <rFont val="Calibri"/>
        <family val="2"/>
        <scheme val="minor"/>
      </rPr>
      <t>Nombre del técnico que elaboró el POA presupuesto 2023:</t>
    </r>
    <r>
      <rPr>
        <sz val="11"/>
        <color theme="1"/>
        <rFont val="Calibri"/>
        <family val="2"/>
        <scheme val="minor"/>
      </rPr>
      <t xml:space="preserve">  Karla Funez, Osiris García</t>
    </r>
  </si>
  <si>
    <r>
      <rPr>
        <b/>
        <sz val="11"/>
        <color theme="1"/>
        <rFont val="Calibri"/>
        <family val="2"/>
        <scheme val="minor"/>
      </rPr>
      <t>Nombre de persona que aprueba:</t>
    </r>
    <r>
      <rPr>
        <sz val="11"/>
        <color theme="1"/>
        <rFont val="Calibri"/>
        <family val="2"/>
        <scheme val="minor"/>
      </rPr>
      <t xml:space="preserve"> Karen Sirey Portillo Alvarado</t>
    </r>
  </si>
  <si>
    <r>
      <rPr>
        <b/>
        <sz val="11"/>
        <color theme="1"/>
        <rFont val="Calibri"/>
        <family val="2"/>
        <scheme val="minor"/>
      </rPr>
      <t>Cargo de la persona que aprueba</t>
    </r>
    <r>
      <rPr>
        <sz val="11"/>
        <color theme="1"/>
        <rFont val="Calibri"/>
        <family val="2"/>
        <scheme val="minor"/>
      </rPr>
      <t>: Subdirectora General de Educacion Prebasica</t>
    </r>
  </si>
  <si>
    <r>
      <rPr>
        <b/>
        <sz val="11"/>
        <color theme="1"/>
        <rFont val="Calibri"/>
        <family val="2"/>
        <scheme val="minor"/>
      </rPr>
      <t>Fecha de aprobación:</t>
    </r>
    <r>
      <rPr>
        <sz val="11"/>
        <color theme="1"/>
        <rFont val="Calibri"/>
        <family val="2"/>
        <scheme val="minor"/>
      </rPr>
      <t xml:space="preserve"> 20 de febrero año 2023</t>
    </r>
  </si>
  <si>
    <t xml:space="preserve">
Procesos y procedimientos administrativos, técnicos y pedagógicos diseñados, dirigidos, ejecutados y evaluados para el buen funcionamiento del nivel de educación Prebásica. </t>
  </si>
  <si>
    <r>
      <rPr>
        <sz val="11"/>
        <color theme="1"/>
        <rFont val="Calibri"/>
        <family val="2"/>
        <scheme val="minor"/>
      </rPr>
      <t xml:space="preserve">Solicitud de publicación del proceso de Licitación Publica Nacional para la Adquisición y distribución de material fungible para centros educativos de Educación Prebásica </t>
    </r>
  </si>
  <si>
    <r>
      <t xml:space="preserve"> </t>
    </r>
    <r>
      <rPr>
        <sz val="11"/>
        <color theme="1"/>
        <rFont val="Calibri"/>
        <family val="2"/>
        <scheme val="minor"/>
      </rPr>
      <t>Seguimiento al proceso de Licitación Publica Nacional para la Adquisición y distribución de material fungible para centros educativos de Educación Prebásica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</si>
</sst>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1"/>
      <color rgb="FF4D4D4D"/>
      <name val="Calibri"/>
      <family val="2"/>
      <scheme val="minor"/>
    </font>
    <font>
      <sz val="8"/>
      <name val="Calibri"/>
      <family val="2"/>
      <scheme val="minor"/>
    </font>
    <font>
      <sz val="11"/>
      <color indexed="63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name val="Calibri"/>
      <family val="2"/>
      <scheme val="minor"/>
    </font>
    <font>
      <sz val="12"/>
      <color indexed="63"/>
      <name val="Calibri"/>
      <family val="2"/>
      <scheme val="minor"/>
    </font>
    <font>
      <sz val="12"/>
      <color rgb="FF4D4D4D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9"/>
      <name val="Arial"/>
      <family val="2"/>
    </font>
    <font>
      <sz val="9"/>
      <color indexed="63"/>
      <name val="Arial"/>
      <family val="2"/>
    </font>
    <font>
      <sz val="11"/>
      <color rgb="FF00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3" tint="0.59999389629810485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AEEF3"/>
        <bgColor rgb="FFDAEEF3"/>
      </patternFill>
    </fill>
    <fill>
      <patternFill patternType="solid">
        <fgColor theme="4" tint="0.59999389629810485"/>
        <bgColor rgb="FFDAEEF3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0"/>
        <bgColor indexed="9"/>
      </patternFill>
    </fill>
    <fill>
      <patternFill patternType="solid">
        <fgColor theme="5"/>
        <bgColor indexed="64"/>
      </patternFill>
    </fill>
    <fill>
      <patternFill patternType="solid">
        <fgColor theme="5"/>
        <bgColor indexed="9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43" fontId="24" fillId="0" borderId="0" applyFont="0" applyFill="0" applyBorder="0" applyAlignment="0" applyProtection="0"/>
  </cellStyleXfs>
  <cellXfs count="190"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>
      <alignment horizontal="center" vertical="center" wrapText="1" readingOrder="1"/>
    </xf>
    <xf numFmtId="4" fontId="5" fillId="0" borderId="3" xfId="0" applyNumberFormat="1" applyFont="1" applyBorder="1" applyAlignment="1">
      <alignment horizontal="center" vertical="center" wrapText="1" readingOrder="1"/>
    </xf>
    <xf numFmtId="0" fontId="5" fillId="17" borderId="3" xfId="0" applyFont="1" applyFill="1" applyBorder="1" applyAlignment="1">
      <alignment horizontal="center" vertical="center" wrapText="1" readingOrder="1"/>
    </xf>
    <xf numFmtId="0" fontId="5" fillId="0" borderId="3" xfId="0" applyFont="1" applyBorder="1" applyAlignment="1">
      <alignment horizontal="center" vertical="center" wrapText="1"/>
    </xf>
    <xf numFmtId="0" fontId="5" fillId="18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49" fontId="11" fillId="0" borderId="3" xfId="1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19" borderId="3" xfId="0" applyNumberFormat="1" applyFont="1" applyFill="1" applyBorder="1" applyAlignment="1">
      <alignment horizontal="center" vertical="center" wrapText="1"/>
    </xf>
    <xf numFmtId="0" fontId="2" fillId="20" borderId="3" xfId="0" applyFont="1" applyFill="1" applyBorder="1" applyAlignment="1">
      <alignment horizontal="center" vertical="center"/>
    </xf>
    <xf numFmtId="4" fontId="5" fillId="18" borderId="3" xfId="0" applyNumberFormat="1" applyFont="1" applyFill="1" applyBorder="1" applyAlignment="1">
      <alignment horizontal="center" vertical="center" wrapText="1"/>
    </xf>
    <xf numFmtId="0" fontId="8" fillId="20" borderId="3" xfId="0" applyFont="1" applyFill="1" applyBorder="1" applyAlignment="1">
      <alignment horizontal="center" vertical="center" wrapText="1"/>
    </xf>
    <xf numFmtId="0" fontId="5" fillId="20" borderId="3" xfId="0" applyFont="1" applyFill="1" applyBorder="1" applyAlignment="1">
      <alignment horizontal="center" vertical="center" wrapText="1"/>
    </xf>
    <xf numFmtId="0" fontId="9" fillId="20" borderId="3" xfId="0" applyFont="1" applyFill="1" applyBorder="1" applyAlignment="1" applyProtection="1">
      <alignment horizontal="center" vertical="center" wrapText="1" readingOrder="1"/>
      <protection locked="0"/>
    </xf>
    <xf numFmtId="4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20" borderId="3" xfId="0" applyNumberFormat="1" applyFont="1" applyFill="1" applyBorder="1" applyAlignment="1">
      <alignment horizontal="center" vertical="center" wrapText="1"/>
    </xf>
    <xf numFmtId="49" fontId="3" fillId="20" borderId="3" xfId="0" applyNumberFormat="1" applyFont="1" applyFill="1" applyBorder="1" applyAlignment="1">
      <alignment horizontal="center" vertical="center" wrapText="1"/>
    </xf>
    <xf numFmtId="0" fontId="3" fillId="20" borderId="3" xfId="0" applyFont="1" applyFill="1" applyBorder="1" applyAlignment="1">
      <alignment horizontal="center" vertical="center" wrapText="1"/>
    </xf>
    <xf numFmtId="2" fontId="3" fillId="20" borderId="3" xfId="0" applyNumberFormat="1" applyFont="1" applyFill="1" applyBorder="1" applyAlignment="1">
      <alignment horizontal="center" vertical="center" wrapText="1"/>
    </xf>
    <xf numFmtId="0" fontId="0" fillId="16" borderId="0" xfId="0" applyFill="1"/>
    <xf numFmtId="0" fontId="0" fillId="2" borderId="0" xfId="0" applyFill="1"/>
    <xf numFmtId="0" fontId="0" fillId="2" borderId="8" xfId="0" applyFill="1" applyBorder="1"/>
    <xf numFmtId="0" fontId="3" fillId="7" borderId="3" xfId="1" applyFont="1" applyFill="1" applyBorder="1" applyAlignment="1" applyProtection="1">
      <alignment horizontal="center" vertical="center" wrapText="1" readingOrder="1"/>
      <protection locked="0"/>
    </xf>
    <xf numFmtId="0" fontId="3" fillId="8" borderId="3" xfId="1" applyFont="1" applyFill="1" applyBorder="1" applyAlignment="1" applyProtection="1">
      <alignment horizontal="center" vertical="center" wrapText="1" readingOrder="1"/>
      <protection locked="0"/>
    </xf>
    <xf numFmtId="0" fontId="0" fillId="0" borderId="3" xfId="0" applyBorder="1"/>
    <xf numFmtId="0" fontId="0" fillId="2" borderId="3" xfId="0" applyFill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/>
    <xf numFmtId="0" fontId="0" fillId="2" borderId="3" xfId="0" applyFill="1" applyBorder="1" applyAlignment="1">
      <alignment horizontal="right" vertical="center"/>
    </xf>
    <xf numFmtId="2" fontId="0" fillId="2" borderId="3" xfId="0" applyNumberFormat="1" applyFill="1" applyBorder="1" applyAlignment="1">
      <alignment horizontal="right" vertical="center"/>
    </xf>
    <xf numFmtId="0" fontId="0" fillId="20" borderId="3" xfId="0" applyFill="1" applyBorder="1" applyAlignment="1">
      <alignment horizontal="center" vertical="center"/>
    </xf>
    <xf numFmtId="0" fontId="0" fillId="20" borderId="3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16" borderId="0" xfId="0" applyFont="1" applyFill="1" applyAlignment="1">
      <alignment horizontal="center"/>
    </xf>
    <xf numFmtId="0" fontId="3" fillId="16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vertical="center"/>
    </xf>
    <xf numFmtId="0" fontId="2" fillId="15" borderId="3" xfId="0" applyFont="1" applyFill="1" applyBorder="1" applyAlignment="1">
      <alignment vertical="center"/>
    </xf>
    <xf numFmtId="0" fontId="13" fillId="15" borderId="4" xfId="0" applyFont="1" applyFill="1" applyBorder="1" applyAlignment="1">
      <alignment vertical="center" wrapText="1"/>
    </xf>
    <xf numFmtId="0" fontId="2" fillId="15" borderId="4" xfId="0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 applyProtection="1">
      <alignment horizontal="center" vertical="center" wrapText="1"/>
      <protection locked="0"/>
    </xf>
    <xf numFmtId="3" fontId="0" fillId="0" borderId="3" xfId="0" applyNumberForma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14" fillId="20" borderId="3" xfId="0" applyFont="1" applyFill="1" applyBorder="1" applyAlignment="1">
      <alignment horizontal="left" vertical="center" wrapText="1"/>
    </xf>
    <xf numFmtId="0" fontId="8" fillId="20" borderId="3" xfId="0" applyFont="1" applyFill="1" applyBorder="1" applyAlignment="1" applyProtection="1">
      <alignment horizontal="center" vertical="center" wrapText="1" readingOrder="1"/>
      <protection locked="0"/>
    </xf>
    <xf numFmtId="4" fontId="5" fillId="20" borderId="3" xfId="0" applyNumberFormat="1" applyFont="1" applyFill="1" applyBorder="1" applyAlignment="1">
      <alignment horizontal="center" vertical="center" wrapText="1" readingOrder="1"/>
    </xf>
    <xf numFmtId="0" fontId="8" fillId="0" borderId="3" xfId="0" applyFont="1" applyBorder="1" applyAlignment="1">
      <alignment horizontal="right" vertical="center"/>
    </xf>
    <xf numFmtId="0" fontId="14" fillId="20" borderId="3" xfId="0" applyFont="1" applyFill="1" applyBorder="1" applyAlignment="1">
      <alignment horizontal="center" vertical="center"/>
    </xf>
    <xf numFmtId="4" fontId="5" fillId="17" borderId="3" xfId="0" applyNumberFormat="1" applyFont="1" applyFill="1" applyBorder="1" applyAlignment="1">
      <alignment horizontal="center" vertical="center" wrapText="1"/>
    </xf>
    <xf numFmtId="4" fontId="9" fillId="20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2" borderId="0" xfId="0" applyNumberFormat="1" applyFill="1"/>
    <xf numFmtId="4" fontId="0" fillId="2" borderId="0" xfId="0" applyNumberFormat="1" applyFill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 readingOrder="1"/>
      <protection locked="0"/>
    </xf>
    <xf numFmtId="0" fontId="17" fillId="0" borderId="3" xfId="0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 readingOrder="1"/>
    </xf>
    <xf numFmtId="4" fontId="17" fillId="0" borderId="3" xfId="0" applyNumberFormat="1" applyFont="1" applyBorder="1" applyAlignment="1">
      <alignment horizontal="center" vertical="center" wrapText="1" readingOrder="1"/>
    </xf>
    <xf numFmtId="0" fontId="17" fillId="17" borderId="3" xfId="0" applyFont="1" applyFill="1" applyBorder="1" applyAlignment="1">
      <alignment horizontal="center" vertical="center" wrapText="1" readingOrder="1"/>
    </xf>
    <xf numFmtId="4" fontId="17" fillId="17" borderId="3" xfId="0" applyNumberFormat="1" applyFont="1" applyFill="1" applyBorder="1" applyAlignment="1">
      <alignment vertical="center" wrapText="1"/>
    </xf>
    <xf numFmtId="0" fontId="19" fillId="0" borderId="3" xfId="0" applyFont="1" applyBorder="1" applyAlignment="1" applyProtection="1">
      <alignment horizontal="center" vertical="center" wrapText="1" readingOrder="1"/>
      <protection locked="0"/>
    </xf>
    <xf numFmtId="0" fontId="17" fillId="18" borderId="3" xfId="0" applyFont="1" applyFill="1" applyBorder="1" applyAlignment="1">
      <alignment horizontal="center" vertical="center" wrapText="1"/>
    </xf>
    <xf numFmtId="4" fontId="17" fillId="18" borderId="3" xfId="0" applyNumberFormat="1" applyFont="1" applyFill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 wrapText="1"/>
    </xf>
    <xf numFmtId="4" fontId="20" fillId="23" borderId="13" xfId="0" applyNumberFormat="1" applyFont="1" applyFill="1" applyBorder="1" applyAlignment="1">
      <alignment horizontal="center" vertical="center"/>
    </xf>
    <xf numFmtId="0" fontId="2" fillId="15" borderId="6" xfId="0" applyFont="1" applyFill="1" applyBorder="1" applyAlignment="1">
      <alignment vertical="center"/>
    </xf>
    <xf numFmtId="3" fontId="5" fillId="0" borderId="3" xfId="0" applyNumberFormat="1" applyFont="1" applyBorder="1" applyAlignment="1">
      <alignment horizontal="center" vertical="center" wrapText="1"/>
    </xf>
    <xf numFmtId="49" fontId="11" fillId="21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6" fillId="21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3" fontId="5" fillId="20" borderId="3" xfId="0" applyNumberFormat="1" applyFont="1" applyFill="1" applyBorder="1" applyAlignment="1">
      <alignment horizontal="center" vertical="center" wrapText="1"/>
    </xf>
    <xf numFmtId="0" fontId="9" fillId="20" borderId="3" xfId="0" applyFont="1" applyFill="1" applyBorder="1" applyAlignment="1" applyProtection="1">
      <alignment horizontal="center" vertical="center" wrapText="1"/>
      <protection locked="0"/>
    </xf>
    <xf numFmtId="0" fontId="0" fillId="20" borderId="3" xfId="0" applyFill="1" applyBorder="1" applyAlignment="1">
      <alignment horizontal="left" vertical="top" wrapText="1"/>
    </xf>
    <xf numFmtId="0" fontId="6" fillId="24" borderId="3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 vertical="center"/>
    </xf>
    <xf numFmtId="0" fontId="14" fillId="20" borderId="3" xfId="0" applyFont="1" applyFill="1" applyBorder="1" applyAlignment="1">
      <alignment horizontal="right" vertical="center"/>
    </xf>
    <xf numFmtId="4" fontId="17" fillId="17" borderId="3" xfId="0" applyNumberFormat="1" applyFont="1" applyFill="1" applyBorder="1" applyAlignment="1">
      <alignment horizontal="center" vertical="center" wrapText="1"/>
    </xf>
    <xf numFmtId="0" fontId="22" fillId="25" borderId="3" xfId="0" applyFont="1" applyFill="1" applyBorder="1" applyAlignment="1">
      <alignment horizontal="center" vertical="center"/>
    </xf>
    <xf numFmtId="4" fontId="22" fillId="25" borderId="3" xfId="0" applyNumberFormat="1" applyFont="1" applyFill="1" applyBorder="1" applyAlignment="1">
      <alignment horizontal="center" vertical="center"/>
    </xf>
    <xf numFmtId="0" fontId="23" fillId="22" borderId="3" xfId="0" applyFont="1" applyFill="1" applyBorder="1" applyAlignment="1">
      <alignment horizontal="center" vertical="center"/>
    </xf>
    <xf numFmtId="4" fontId="23" fillId="22" borderId="3" xfId="0" applyNumberFormat="1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4" fontId="22" fillId="0" borderId="3" xfId="0" applyNumberFormat="1" applyFont="1" applyBorder="1" applyAlignment="1">
      <alignment horizontal="center" vertical="center"/>
    </xf>
    <xf numFmtId="49" fontId="25" fillId="26" borderId="3" xfId="0" applyNumberFormat="1" applyFont="1" applyFill="1" applyBorder="1" applyAlignment="1">
      <alignment horizontal="center" vertical="center" wrapText="1"/>
    </xf>
    <xf numFmtId="49" fontId="26" fillId="21" borderId="3" xfId="0" applyNumberFormat="1" applyFont="1" applyFill="1" applyBorder="1" applyAlignment="1">
      <alignment horizontal="left"/>
    </xf>
    <xf numFmtId="43" fontId="26" fillId="21" borderId="3" xfId="2" applyFont="1" applyFill="1" applyBorder="1" applyAlignment="1">
      <alignment horizontal="right"/>
    </xf>
    <xf numFmtId="49" fontId="25" fillId="26" borderId="7" xfId="0" applyNumberFormat="1" applyFont="1" applyFill="1" applyBorder="1" applyAlignment="1">
      <alignment horizontal="center" vertical="center" wrapText="1"/>
    </xf>
    <xf numFmtId="49" fontId="26" fillId="21" borderId="12" xfId="0" applyNumberFormat="1" applyFont="1" applyFill="1" applyBorder="1" applyAlignment="1">
      <alignment horizontal="left"/>
    </xf>
    <xf numFmtId="43" fontId="26" fillId="21" borderId="12" xfId="2" applyFont="1" applyFill="1" applyBorder="1" applyAlignment="1">
      <alignment horizontal="right"/>
    </xf>
    <xf numFmtId="43" fontId="0" fillId="0" borderId="14" xfId="0" applyNumberFormat="1" applyBorder="1"/>
    <xf numFmtId="43" fontId="0" fillId="0" borderId="3" xfId="0" applyNumberFormat="1" applyBorder="1"/>
    <xf numFmtId="4" fontId="0" fillId="0" borderId="3" xfId="0" applyNumberFormat="1" applyBorder="1"/>
    <xf numFmtId="4" fontId="0" fillId="0" borderId="12" xfId="0" applyNumberFormat="1" applyBorder="1"/>
    <xf numFmtId="0" fontId="8" fillId="0" borderId="3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9" fontId="26" fillId="28" borderId="3" xfId="0" applyNumberFormat="1" applyFont="1" applyFill="1" applyBorder="1" applyAlignment="1">
      <alignment horizontal="left"/>
    </xf>
    <xf numFmtId="43" fontId="26" fillId="28" borderId="3" xfId="2" applyFont="1" applyFill="1" applyBorder="1" applyAlignment="1">
      <alignment horizontal="right"/>
    </xf>
    <xf numFmtId="4" fontId="0" fillId="27" borderId="3" xfId="0" applyNumberFormat="1" applyFill="1" applyBorder="1"/>
    <xf numFmtId="43" fontId="0" fillId="27" borderId="3" xfId="0" applyNumberFormat="1" applyFill="1" applyBorder="1"/>
    <xf numFmtId="0" fontId="0" fillId="0" borderId="3" xfId="0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20" borderId="0" xfId="0" applyFill="1" applyAlignment="1">
      <alignment horizontal="center" vertical="center" wrapText="1"/>
    </xf>
    <xf numFmtId="0" fontId="6" fillId="20" borderId="3" xfId="0" applyFont="1" applyFill="1" applyBorder="1" applyAlignment="1">
      <alignment horizontal="center" vertical="center" wrapText="1"/>
    </xf>
    <xf numFmtId="3" fontId="27" fillId="20" borderId="0" xfId="0" applyNumberFormat="1" applyFont="1" applyFill="1" applyAlignment="1">
      <alignment horizontal="center" vertical="center" wrapText="1"/>
    </xf>
    <xf numFmtId="0" fontId="0" fillId="20" borderId="3" xfId="0" applyFill="1" applyBorder="1" applyAlignment="1">
      <alignment horizontal="center" wrapText="1"/>
    </xf>
    <xf numFmtId="0" fontId="2" fillId="20" borderId="3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3" xfId="1" applyNumberFormat="1" applyFont="1" applyFill="1" applyBorder="1" applyAlignment="1">
      <alignment horizontal="center" vertical="center" wrapText="1"/>
    </xf>
    <xf numFmtId="0" fontId="3" fillId="20" borderId="3" xfId="0" applyFont="1" applyFill="1" applyBorder="1" applyAlignment="1">
      <alignment horizontal="center" vertical="center"/>
    </xf>
    <xf numFmtId="0" fontId="0" fillId="29" borderId="3" xfId="0" applyFill="1" applyBorder="1"/>
    <xf numFmtId="0" fontId="0" fillId="29" borderId="3" xfId="0" applyFill="1" applyBorder="1" applyAlignment="1">
      <alignment vertical="center"/>
    </xf>
    <xf numFmtId="0" fontId="5" fillId="29" borderId="3" xfId="0" applyFont="1" applyFill="1" applyBorder="1" applyAlignment="1">
      <alignment vertical="top" wrapText="1"/>
    </xf>
    <xf numFmtId="0" fontId="5" fillId="29" borderId="3" xfId="0" applyFont="1" applyFill="1" applyBorder="1" applyAlignment="1">
      <alignment vertical="center" wrapText="1"/>
    </xf>
    <xf numFmtId="49" fontId="8" fillId="29" borderId="3" xfId="0" applyNumberFormat="1" applyFont="1" applyFill="1" applyBorder="1" applyAlignment="1">
      <alignment horizontal="right" vertical="center" wrapText="1"/>
    </xf>
    <xf numFmtId="0" fontId="8" fillId="29" borderId="3" xfId="0" applyFont="1" applyFill="1" applyBorder="1" applyAlignment="1">
      <alignment horizontal="left" vertical="center" wrapText="1"/>
    </xf>
    <xf numFmtId="0" fontId="5" fillId="29" borderId="3" xfId="0" applyFont="1" applyFill="1" applyBorder="1" applyAlignment="1">
      <alignment horizontal="center" vertical="center" wrapText="1"/>
    </xf>
    <xf numFmtId="0" fontId="8" fillId="29" borderId="3" xfId="0" applyFont="1" applyFill="1" applyBorder="1" applyAlignment="1">
      <alignment horizontal="center" vertical="center" wrapText="1"/>
    </xf>
    <xf numFmtId="0" fontId="5" fillId="29" borderId="3" xfId="0" applyFont="1" applyFill="1" applyBorder="1" applyAlignment="1">
      <alignment horizontal="center" vertical="center" wrapText="1" readingOrder="1"/>
    </xf>
    <xf numFmtId="4" fontId="5" fillId="29" borderId="3" xfId="0" applyNumberFormat="1" applyFont="1" applyFill="1" applyBorder="1" applyAlignment="1">
      <alignment horizontal="center" vertical="center" wrapText="1" readingOrder="1"/>
    </xf>
    <xf numFmtId="4" fontId="5" fillId="29" borderId="3" xfId="0" applyNumberFormat="1" applyFont="1" applyFill="1" applyBorder="1" applyAlignment="1">
      <alignment horizontal="center" vertical="center" wrapText="1"/>
    </xf>
    <xf numFmtId="0" fontId="0" fillId="29" borderId="3" xfId="0" applyFill="1" applyBorder="1" applyAlignment="1">
      <alignment horizontal="center" vertical="center" wrapText="1"/>
    </xf>
    <xf numFmtId="3" fontId="0" fillId="29" borderId="3" xfId="0" applyNumberFormat="1" applyFill="1" applyBorder="1" applyAlignment="1">
      <alignment horizontal="center" vertical="center" wrapText="1"/>
    </xf>
    <xf numFmtId="0" fontId="0" fillId="29" borderId="0" xfId="0" applyFill="1"/>
    <xf numFmtId="0" fontId="8" fillId="29" borderId="4" xfId="0" applyFont="1" applyFill="1" applyBorder="1" applyAlignment="1">
      <alignment horizontal="right" vertical="center"/>
    </xf>
    <xf numFmtId="49" fontId="5" fillId="29" borderId="3" xfId="0" applyNumberFormat="1" applyFont="1" applyFill="1" applyBorder="1" applyAlignment="1">
      <alignment horizontal="center" vertical="center" wrapText="1"/>
    </xf>
    <xf numFmtId="0" fontId="9" fillId="29" borderId="3" xfId="0" applyFont="1" applyFill="1" applyBorder="1" applyAlignment="1" applyProtection="1">
      <alignment horizontal="center" vertical="center" wrapText="1" readingOrder="1"/>
      <protection locked="0"/>
    </xf>
    <xf numFmtId="0" fontId="0" fillId="29" borderId="3" xfId="0" applyFont="1" applyFill="1" applyBorder="1" applyAlignment="1">
      <alignment horizontal="left" vertical="center" wrapText="1"/>
    </xf>
    <xf numFmtId="0" fontId="8" fillId="29" borderId="3" xfId="0" applyFont="1" applyFill="1" applyBorder="1" applyAlignment="1" applyProtection="1">
      <alignment horizontal="center" vertical="center" wrapText="1" readingOrder="1"/>
      <protection locked="0"/>
    </xf>
    <xf numFmtId="49" fontId="11" fillId="29" borderId="3" xfId="0" applyNumberFormat="1" applyFont="1" applyFill="1" applyBorder="1" applyAlignment="1">
      <alignment horizontal="center" vertical="center" wrapText="1"/>
    </xf>
    <xf numFmtId="49" fontId="11" fillId="29" borderId="3" xfId="1" applyNumberFormat="1" applyFont="1" applyFill="1" applyBorder="1" applyAlignment="1">
      <alignment horizontal="center" vertical="center" wrapText="1"/>
    </xf>
    <xf numFmtId="0" fontId="2" fillId="14" borderId="3" xfId="0" applyFont="1" applyFill="1" applyBorder="1" applyAlignment="1">
      <alignment horizontal="center" vertical="center" wrapText="1"/>
    </xf>
    <xf numFmtId="0" fontId="2" fillId="14" borderId="12" xfId="0" applyFont="1" applyFill="1" applyBorder="1" applyAlignment="1">
      <alignment horizontal="center" vertical="center" wrapText="1"/>
    </xf>
    <xf numFmtId="0" fontId="13" fillId="14" borderId="0" xfId="0" applyFont="1" applyFill="1" applyAlignment="1">
      <alignment horizontal="center" vertical="center" wrapText="1"/>
    </xf>
    <xf numFmtId="0" fontId="13" fillId="14" borderId="7" xfId="0" applyFont="1" applyFill="1" applyBorder="1" applyAlignment="1">
      <alignment horizontal="center" vertical="center" wrapText="1"/>
    </xf>
    <xf numFmtId="0" fontId="2" fillId="14" borderId="3" xfId="0" applyFont="1" applyFill="1" applyBorder="1" applyAlignment="1">
      <alignment horizontal="center" vertical="center"/>
    </xf>
    <xf numFmtId="0" fontId="13" fillId="14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 wrapText="1"/>
    </xf>
    <xf numFmtId="0" fontId="2" fillId="15" borderId="3" xfId="0" applyFont="1" applyFill="1" applyBorder="1" applyAlignment="1">
      <alignment vertical="center"/>
    </xf>
    <xf numFmtId="0" fontId="2" fillId="15" borderId="3" xfId="0" applyFont="1" applyFill="1" applyBorder="1" applyAlignment="1">
      <alignment vertical="center" wrapText="1"/>
    </xf>
    <xf numFmtId="0" fontId="3" fillId="12" borderId="3" xfId="0" applyFont="1" applyFill="1" applyBorder="1" applyAlignment="1" applyProtection="1">
      <alignment horizontal="center" vertical="center" wrapText="1" readingOrder="1"/>
      <protection locked="0"/>
    </xf>
    <xf numFmtId="0" fontId="2" fillId="13" borderId="3" xfId="0" applyFont="1" applyFill="1" applyBorder="1" applyAlignment="1">
      <alignment horizontal="center" vertical="center"/>
    </xf>
    <xf numFmtId="0" fontId="3" fillId="7" borderId="3" xfId="1" applyFont="1" applyFill="1" applyBorder="1" applyAlignment="1" applyProtection="1">
      <alignment horizontal="center" vertical="center" wrapText="1" readingOrder="1"/>
      <protection locked="0"/>
    </xf>
    <xf numFmtId="0" fontId="3" fillId="8" borderId="3" xfId="1" applyFont="1" applyFill="1" applyBorder="1" applyAlignment="1" applyProtection="1">
      <alignment horizontal="center" vertical="center" wrapText="1" readingOrder="1"/>
      <protection locked="0"/>
    </xf>
    <xf numFmtId="0" fontId="7" fillId="16" borderId="0" xfId="0" applyFont="1" applyFill="1" applyAlignment="1">
      <alignment horizontal="center" vertical="center"/>
    </xf>
    <xf numFmtId="0" fontId="3" fillId="11" borderId="3" xfId="1" applyFont="1" applyFill="1" applyBorder="1" applyAlignment="1" applyProtection="1">
      <alignment horizontal="center" vertical="center" wrapText="1" readingOrder="1"/>
      <protection locked="0"/>
    </xf>
    <xf numFmtId="0" fontId="2" fillId="15" borderId="12" xfId="0" applyFont="1" applyFill="1" applyBorder="1" applyAlignment="1">
      <alignment vertical="center"/>
    </xf>
    <xf numFmtId="0" fontId="3" fillId="6" borderId="3" xfId="1" applyFont="1" applyFill="1" applyBorder="1" applyAlignment="1" applyProtection="1">
      <alignment horizontal="center" vertical="center" wrapText="1" readingOrder="1"/>
      <protection locked="0"/>
    </xf>
    <xf numFmtId="0" fontId="2" fillId="14" borderId="5" xfId="0" applyFont="1" applyFill="1" applyBorder="1" applyAlignment="1">
      <alignment horizontal="center" vertical="center" wrapText="1"/>
    </xf>
    <xf numFmtId="0" fontId="2" fillId="14" borderId="6" xfId="0" applyFont="1" applyFill="1" applyBorder="1" applyAlignment="1">
      <alignment horizontal="center" vertical="center" wrapText="1"/>
    </xf>
    <xf numFmtId="0" fontId="2" fillId="14" borderId="9" xfId="0" applyFont="1" applyFill="1" applyBorder="1" applyAlignment="1">
      <alignment horizontal="center" vertical="center" wrapText="1"/>
    </xf>
    <xf numFmtId="0" fontId="2" fillId="14" borderId="1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left" vertical="center"/>
    </xf>
    <xf numFmtId="0" fontId="2" fillId="15" borderId="2" xfId="0" applyFont="1" applyFill="1" applyBorder="1" applyAlignment="1">
      <alignment horizontal="left" vertical="center"/>
    </xf>
    <xf numFmtId="0" fontId="2" fillId="15" borderId="4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12" fillId="5" borderId="3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3">
    <cellStyle name="Millares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Medium9"/>
  <colors>
    <mruColors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142873</xdr:colOff>
      <xdr:row>1</xdr:row>
      <xdr:rowOff>107157</xdr:rowOff>
    </xdr:from>
    <xdr:to>
      <xdr:col>2</xdr:col>
      <xdr:colOff>1083467</xdr:colOff>
      <xdr:row>7</xdr:row>
      <xdr:rowOff>45583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B0557174-72F2-422D-B6A8-9F3B2D1C6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3" y="297657"/>
          <a:ext cx="2762251" cy="1321593"/>
        </a:xfrm>
        <a:prstGeom prst="rect">
          <a:avLst/>
        </a:prstGeom>
      </xdr:spPr>
    </xdr:pic>
    <xdr:clientData/>
  </xdr:twoCellAnchor>
  <xdr:twoCellAnchor editAs="oneCell">
    <xdr:from>
      <xdr:col>9</xdr:col>
      <xdr:colOff>416720</xdr:colOff>
      <xdr:row>1</xdr:row>
      <xdr:rowOff>142875</xdr:rowOff>
    </xdr:from>
    <xdr:to>
      <xdr:col>12</xdr:col>
      <xdr:colOff>190501</xdr:colOff>
      <xdr:row>7</xdr:row>
      <xdr:rowOff>33678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02C373-DABC-4C32-AA94-4682C3185E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2808" r="30490" b="27608"/>
        <a:stretch/>
      </xdr:blipFill>
      <xdr:spPr>
        <a:xfrm>
          <a:off x="10572751" y="333375"/>
          <a:ext cx="2571750" cy="12739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lagos/Downloads/MATRIZ%20DE%20PLANIFICACI&#211;N%20CONSOLID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lanificación 2021"/>
      <sheetName val="Matriz Monitoreo Res-Prod 2021"/>
      <sheetName val="Matriz Monitoreo Act 2021"/>
      <sheetName val="Catalogos varios"/>
    </sheetNames>
    <sheetDataSet>
      <sheetData sheetId="0"/>
      <sheetData sheetId="1"/>
      <sheetData sheetId="2"/>
      <sheetData sheetId="3">
        <row r="4">
          <cell r="T4" t="str">
            <v xml:space="preserve">1. BIENESTAR Y DESARROLLO SOCIAL </v>
          </cell>
          <cell r="U4" t="str">
            <v>2.  CRECIMIENTO ECONÓMICO, INCLUYENTE Y SOSTENIBLE</v>
          </cell>
          <cell r="V4" t="str">
            <v>3.   INFRAESTRUCTURA Y DESARROLLO LOGÍSTICO</v>
          </cell>
          <cell r="W4" t="str">
            <v>4.   SOCIEDAD MÁS JUSTA, PACIFICA E INCLUSIVA</v>
          </cell>
          <cell r="X4" t="str">
            <v xml:space="preserve">5.  GOBERNABILIDAD DEMOCRÁTICA Y DESARROLLO </v>
          </cell>
          <cell r="Y4" t="str">
            <v>6.   EJES TRANSVERSALES</v>
          </cell>
        </row>
        <row r="5">
          <cell r="M5" t="str">
            <v>1* Una Honduras sin pobreza extrema, educada y sana, con sistemas consolidados de previsión social</v>
          </cell>
          <cell r="N5" t="str">
            <v>2* Una Honduras que se desarrolla en democracia, con seguridad y sin violencia</v>
          </cell>
          <cell r="O5" t="str">
            <v>3* Una Honduras productiva, generadora de oportunidades y empleo, que aprovecha de manera sostenible sus recursos, y reduce la vulnerabilidad ambiental</v>
          </cell>
          <cell r="P5" t="str">
            <v>4* Un Estado moderno, transparente, responsable, eficiente y competitivo</v>
          </cell>
          <cell r="AS5" t="str">
            <v>2.1.   Mejorada la educación de la población.</v>
          </cell>
        </row>
        <row r="6">
          <cell r="L6" t="str">
            <v>1.1  Erradicar la pobreza extrema</v>
          </cell>
          <cell r="AS6" t="str">
            <v>2.2.  Ampliadas las tasas de cobertura en los diferentes niveles de educación.</v>
          </cell>
        </row>
        <row r="7">
          <cell r="L7" t="str">
            <v>1.2 Reducir a menos del 15% el porcentaje de hogares en situación de pobreza</v>
          </cell>
          <cell r="AS7" t="str">
            <v>2.3.  Mejorada la calidad de la educación, especialmente en la educación básica.</v>
          </cell>
        </row>
        <row r="8">
          <cell r="L8" t="str">
            <v>1.3 Elevar la escolaridad promedio a 9 años</v>
          </cell>
          <cell r="AS8" t="str">
            <v/>
          </cell>
        </row>
        <row r="9">
          <cell r="L9" t="str">
            <v>1.4 Alcanzar el 95% de cobertura de salud en todos los niveles del sistema</v>
          </cell>
          <cell r="AS9" t="str">
            <v/>
          </cell>
        </row>
        <row r="10">
          <cell r="L10" t="str">
            <v>1.5 Universalizar el régimen de jubilación y pensión para el 90% de los asalariados en Honduras.</v>
          </cell>
        </row>
        <row r="11">
          <cell r="L11" t="str">
            <v/>
          </cell>
        </row>
        <row r="12">
          <cell r="L12" t="str">
            <v/>
          </cell>
        </row>
        <row r="15">
          <cell r="AS15" t="str">
            <v>2.2.1   Tasa Neta de cobertura en Educación Prebásica</v>
          </cell>
        </row>
        <row r="16">
          <cell r="AS16" t="str">
            <v>2.2.2. Tasa Neta de cobertura en Educación Basica de  I y II ciclo</v>
          </cell>
        </row>
        <row r="17">
          <cell r="AS17" t="str">
            <v>2.2.3.Tasa Neta de cobertura en Educacion basica de  III ciclo</v>
          </cell>
        </row>
        <row r="18">
          <cell r="AS18" t="str">
            <v>2.2.4.  Tasa Neta de cobertura en Educación Media</v>
          </cell>
        </row>
        <row r="19">
          <cell r="AS19" t="str">
            <v xml:space="preserve"> 2.2.5 Tasa bruta de educación superior</v>
          </cell>
        </row>
        <row r="20">
          <cell r="AS20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78"/>
  <sheetViews>
    <sheetView tabSelected="1" topLeftCell="Z16" zoomScale="90" zoomScaleNormal="90" workbookViewId="0">
      <selection activeCell="AN27" sqref="AN27:AO73"/>
    </sheetView>
  </sheetViews>
  <sheetFormatPr baseColWidth="10" defaultColWidth="11.5703125" defaultRowHeight="15" x14ac:dyDescent="0.25"/>
  <cols>
    <col min="1" max="1" width="23" customWidth="1"/>
    <col min="2" max="2" width="27.28515625" customWidth="1"/>
    <col min="3" max="3" width="32.28515625" customWidth="1"/>
    <col min="4" max="4" width="33.5703125" customWidth="1"/>
    <col min="5" max="6" width="26.42578125" customWidth="1"/>
    <col min="7" max="7" width="25.28515625" customWidth="1"/>
    <col min="8" max="11" width="12.140625" customWidth="1"/>
    <col min="12" max="12" width="17.7109375" customWidth="1"/>
    <col min="13" max="13" width="6.42578125" customWidth="1"/>
    <col min="14" max="14" width="48.140625" customWidth="1"/>
    <col min="15" max="15" width="18.5703125" style="54" bestFit="1" customWidth="1"/>
    <col min="16" max="16" width="19.28515625" style="54" bestFit="1" customWidth="1"/>
    <col min="17" max="17" width="13.85546875" style="54" bestFit="1" customWidth="1"/>
    <col min="18" max="18" width="21" style="54" bestFit="1" customWidth="1"/>
    <col min="19" max="19" width="21.28515625" style="54" bestFit="1" customWidth="1"/>
    <col min="20" max="20" width="25.42578125" style="54" bestFit="1" customWidth="1"/>
    <col min="21" max="21" width="21.42578125" style="54" bestFit="1" customWidth="1"/>
    <col min="22" max="22" width="16.140625" style="54" bestFit="1" customWidth="1"/>
    <col min="23" max="23" width="27.28515625" style="54" bestFit="1" customWidth="1"/>
    <col min="24" max="24" width="24.7109375" style="54" bestFit="1" customWidth="1"/>
    <col min="25" max="25" width="49.7109375" style="54" customWidth="1"/>
    <col min="26" max="26" width="5.5703125" style="54" bestFit="1" customWidth="1"/>
    <col min="27" max="27" width="6" style="54" bestFit="1" customWidth="1"/>
    <col min="28" max="28" width="5.5703125" style="54" bestFit="1" customWidth="1"/>
    <col min="29" max="29" width="6" style="54" bestFit="1" customWidth="1"/>
    <col min="30" max="30" width="5.5703125" style="54" bestFit="1" customWidth="1"/>
    <col min="31" max="31" width="9.85546875" style="54" bestFit="1" customWidth="1"/>
    <col min="32" max="32" width="7.28515625" style="54" customWidth="1"/>
    <col min="33" max="33" width="18" style="54" customWidth="1"/>
    <col min="34" max="34" width="7.28515625" style="54" customWidth="1"/>
    <col min="35" max="35" width="17.140625" style="54" customWidth="1"/>
    <col min="36" max="36" width="7.28515625" style="54" customWidth="1"/>
    <col min="37" max="37" width="16.85546875" style="54" customWidth="1"/>
    <col min="38" max="38" width="7.28515625" style="54" customWidth="1"/>
    <col min="39" max="39" width="18.7109375" style="54" customWidth="1"/>
    <col min="40" max="40" width="10.7109375" style="54" customWidth="1"/>
    <col min="41" max="41" width="16.140625" style="54" customWidth="1"/>
    <col min="42" max="42" width="12.42578125" style="54" customWidth="1"/>
    <col min="43" max="46" width="17" style="54" customWidth="1"/>
    <col min="47" max="47" width="20.85546875" style="54" customWidth="1"/>
    <col min="48" max="48" width="7.28515625" style="54" customWidth="1"/>
    <col min="49" max="49" width="19.5703125" style="54" customWidth="1"/>
    <col min="50" max="50" width="7.28515625" style="54" customWidth="1"/>
    <col min="51" max="51" width="16.5703125" style="54" bestFit="1" customWidth="1"/>
    <col min="52" max="53" width="7.28515625" style="54" customWidth="1"/>
    <col min="54" max="54" width="6.7109375" style="54" customWidth="1"/>
    <col min="55" max="55" width="11.140625" style="54" customWidth="1"/>
    <col min="56" max="56" width="9.42578125" style="54" customWidth="1"/>
    <col min="57" max="57" width="17.42578125" style="54" customWidth="1"/>
    <col min="58" max="58" width="6.42578125" style="54" customWidth="1"/>
    <col min="59" max="59" width="25" style="54" bestFit="1" customWidth="1"/>
    <col min="60" max="60" width="11.5703125" style="54"/>
    <col min="61" max="61" width="20.140625" style="54" customWidth="1"/>
    <col min="62" max="62" width="13.85546875" style="54" customWidth="1"/>
    <col min="63" max="63" width="21" style="54" customWidth="1"/>
    <col min="64" max="64" width="11.5703125" style="54"/>
    <col min="65" max="65" width="18.42578125" style="54" customWidth="1"/>
    <col min="66" max="66" width="26.28515625" customWidth="1"/>
  </cols>
  <sheetData>
    <row r="1" spans="1:74" x14ac:dyDescent="0.25"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  <c r="O1" s="65"/>
      <c r="P1" s="65"/>
      <c r="Q1" s="65"/>
      <c r="R1" s="65"/>
      <c r="S1" s="65"/>
      <c r="T1" s="65"/>
      <c r="U1" s="65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5"/>
      <c r="BL1" s="65"/>
      <c r="BM1" s="65"/>
      <c r="BN1" s="28"/>
      <c r="BO1" s="28"/>
      <c r="BP1" s="28"/>
      <c r="BQ1" s="28"/>
      <c r="BR1" s="28"/>
      <c r="BS1" s="28"/>
      <c r="BT1" s="28"/>
      <c r="BU1" s="28"/>
      <c r="BV1" s="28"/>
    </row>
    <row r="2" spans="1:74" x14ac:dyDescent="0.25">
      <c r="B2" s="27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1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5"/>
      <c r="BL2" s="65"/>
      <c r="BM2" s="65"/>
      <c r="BN2" s="28"/>
      <c r="BO2" s="28"/>
      <c r="BP2" s="28"/>
      <c r="BQ2" s="28"/>
      <c r="BR2" s="28"/>
      <c r="BS2" s="28"/>
      <c r="BT2" s="28"/>
      <c r="BU2" s="28"/>
      <c r="BV2" s="28"/>
    </row>
    <row r="3" spans="1:74" x14ac:dyDescent="0.25">
      <c r="B3" s="27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1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5"/>
      <c r="BL3" s="65"/>
      <c r="BM3" s="65"/>
      <c r="BN3" s="28"/>
      <c r="BO3" s="28"/>
      <c r="BP3" s="28"/>
      <c r="BQ3" s="28"/>
      <c r="BR3" s="28"/>
      <c r="BS3" s="28"/>
      <c r="BT3" s="28"/>
      <c r="BU3" s="28"/>
      <c r="BV3" s="28"/>
    </row>
    <row r="4" spans="1:74" x14ac:dyDescent="0.25">
      <c r="B4" s="27"/>
      <c r="C4" s="27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65"/>
      <c r="BL4" s="65"/>
      <c r="BM4" s="65"/>
      <c r="BN4" s="28"/>
      <c r="BO4" s="28"/>
      <c r="BP4" s="28"/>
      <c r="BQ4" s="28"/>
      <c r="BR4" s="28"/>
      <c r="BS4" s="28"/>
      <c r="BT4" s="28"/>
      <c r="BU4" s="28"/>
      <c r="BV4" s="28"/>
    </row>
    <row r="5" spans="1:74" x14ac:dyDescent="0.25">
      <c r="B5" s="27"/>
      <c r="C5" s="27"/>
      <c r="D5" s="43"/>
      <c r="E5" s="43"/>
      <c r="F5" s="43"/>
      <c r="G5" s="43"/>
      <c r="H5" s="43"/>
      <c r="I5" s="43"/>
      <c r="J5" s="43"/>
      <c r="K5" s="43"/>
      <c r="L5" s="43"/>
      <c r="M5" s="43"/>
      <c r="N5" s="44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65"/>
      <c r="BL5" s="65"/>
      <c r="BM5" s="65"/>
      <c r="BN5" s="28"/>
      <c r="BO5" s="28"/>
      <c r="BP5" s="28"/>
      <c r="BQ5" s="28"/>
      <c r="BR5" s="28"/>
      <c r="BS5" s="28"/>
      <c r="BT5" s="28"/>
      <c r="BU5" s="28"/>
      <c r="BV5" s="28"/>
    </row>
    <row r="6" spans="1:74" x14ac:dyDescent="0.25">
      <c r="B6" s="169" t="s">
        <v>65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41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5"/>
      <c r="BL6" s="65"/>
      <c r="BM6" s="65"/>
      <c r="BN6" s="28"/>
      <c r="BO6" s="28"/>
      <c r="BP6" s="28"/>
      <c r="BQ6" s="28"/>
      <c r="BR6" s="28"/>
      <c r="BS6" s="28"/>
      <c r="BT6" s="28"/>
      <c r="BU6" s="28"/>
      <c r="BV6" s="28"/>
    </row>
    <row r="7" spans="1:74" ht="33.75" customHeight="1" x14ac:dyDescent="0.25"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45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5"/>
      <c r="BL7" s="65"/>
      <c r="BM7" s="65"/>
      <c r="BN7" s="28"/>
      <c r="BO7" s="28"/>
      <c r="BP7" s="28"/>
      <c r="BQ7" s="28"/>
      <c r="BR7" s="28"/>
      <c r="BS7" s="28"/>
      <c r="BT7" s="28"/>
      <c r="BU7" s="28"/>
      <c r="BV7" s="28"/>
    </row>
    <row r="8" spans="1:74" ht="9" customHeight="1" x14ac:dyDescent="0.25"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9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28"/>
      <c r="BO8" s="28"/>
      <c r="BP8" s="28"/>
      <c r="BQ8" s="28"/>
      <c r="BR8" s="28"/>
      <c r="BS8" s="28"/>
      <c r="BT8" s="28"/>
      <c r="BU8" s="28"/>
      <c r="BV8" s="28"/>
    </row>
    <row r="9" spans="1:74" x14ac:dyDescent="0.25">
      <c r="A9" s="157" t="s">
        <v>0</v>
      </c>
      <c r="B9" s="158"/>
      <c r="C9" s="163" t="s">
        <v>57</v>
      </c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65"/>
      <c r="BL9" s="65"/>
      <c r="BM9" s="65"/>
      <c r="BN9" s="28"/>
      <c r="BO9" s="28"/>
      <c r="BP9" s="28"/>
      <c r="BQ9" s="28"/>
      <c r="BR9" s="28"/>
      <c r="BS9" s="28"/>
      <c r="BT9" s="28"/>
      <c r="BU9" s="28"/>
      <c r="BV9" s="28"/>
    </row>
    <row r="10" spans="1:74" x14ac:dyDescent="0.25">
      <c r="A10" s="159" t="s">
        <v>1</v>
      </c>
      <c r="B10" s="159"/>
      <c r="C10" s="163" t="s">
        <v>58</v>
      </c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65"/>
      <c r="BL10" s="65"/>
      <c r="BM10" s="65"/>
      <c r="BN10" s="28"/>
      <c r="BO10" s="28"/>
      <c r="BP10" s="28"/>
      <c r="BQ10" s="28"/>
      <c r="BR10" s="28"/>
      <c r="BS10" s="28"/>
      <c r="BT10" s="28"/>
      <c r="BU10" s="28"/>
      <c r="BV10" s="28"/>
    </row>
    <row r="11" spans="1:74" ht="48" customHeight="1" x14ac:dyDescent="0.25">
      <c r="A11" s="160" t="s">
        <v>52</v>
      </c>
      <c r="B11" s="160"/>
      <c r="C11" s="164" t="s">
        <v>2</v>
      </c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5"/>
      <c r="BL11" s="65"/>
      <c r="BM11" s="65"/>
      <c r="BN11" s="28"/>
      <c r="BO11" s="28"/>
      <c r="BP11" s="28"/>
      <c r="BQ11" s="28"/>
      <c r="BR11" s="28"/>
      <c r="BS11" s="28"/>
      <c r="BT11" s="28"/>
      <c r="BU11" s="28"/>
      <c r="BV11" s="28"/>
    </row>
    <row r="12" spans="1:74" ht="46.5" customHeight="1" x14ac:dyDescent="0.25">
      <c r="A12" s="160" t="s">
        <v>3</v>
      </c>
      <c r="B12" s="160"/>
      <c r="C12" s="164" t="s">
        <v>4</v>
      </c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5"/>
      <c r="BL12" s="65"/>
      <c r="BM12" s="65"/>
      <c r="BN12" s="28"/>
      <c r="BO12" s="28"/>
      <c r="BP12" s="28"/>
      <c r="BQ12" s="28"/>
      <c r="BR12" s="28"/>
      <c r="BS12" s="28"/>
      <c r="BT12" s="28"/>
      <c r="BU12" s="28"/>
      <c r="BV12" s="28"/>
    </row>
    <row r="13" spans="1:74" ht="33" customHeight="1" x14ac:dyDescent="0.25">
      <c r="A13" s="159" t="s">
        <v>5</v>
      </c>
      <c r="B13" s="159"/>
      <c r="C13" s="164" t="s">
        <v>59</v>
      </c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5"/>
      <c r="BL13" s="65"/>
      <c r="BM13" s="65"/>
      <c r="BN13" s="28"/>
      <c r="BO13" s="28"/>
      <c r="BP13" s="28"/>
      <c r="BQ13" s="28"/>
      <c r="BR13" s="28"/>
      <c r="BS13" s="28"/>
      <c r="BT13" s="28"/>
      <c r="BU13" s="28"/>
      <c r="BV13" s="28"/>
    </row>
    <row r="14" spans="1:74" ht="31.5" customHeight="1" x14ac:dyDescent="0.25">
      <c r="A14" s="155" t="s">
        <v>53</v>
      </c>
      <c r="B14" s="155"/>
      <c r="C14" s="164" t="s">
        <v>60</v>
      </c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5"/>
      <c r="BL14" s="65"/>
      <c r="BM14" s="65"/>
      <c r="BN14" s="28"/>
      <c r="BO14" s="28"/>
      <c r="BP14" s="28"/>
      <c r="BQ14" s="28"/>
      <c r="BR14" s="28"/>
      <c r="BS14" s="28"/>
      <c r="BT14" s="28"/>
      <c r="BU14" s="28"/>
      <c r="BV14" s="28"/>
    </row>
    <row r="15" spans="1:74" ht="31.5" customHeight="1" x14ac:dyDescent="0.25">
      <c r="A15" s="155" t="s">
        <v>6</v>
      </c>
      <c r="B15" s="155"/>
      <c r="C15" s="177" t="s">
        <v>54</v>
      </c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9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65"/>
      <c r="BL15" s="65"/>
      <c r="BM15" s="65"/>
      <c r="BN15" s="28"/>
      <c r="BO15" s="28"/>
      <c r="BP15" s="28"/>
      <c r="BQ15" s="28"/>
      <c r="BR15" s="28"/>
      <c r="BS15" s="28"/>
      <c r="BT15" s="28"/>
      <c r="BU15" s="28"/>
      <c r="BV15" s="28"/>
    </row>
    <row r="16" spans="1:74" ht="31.5" customHeight="1" x14ac:dyDescent="0.25">
      <c r="A16" s="173" t="s">
        <v>55</v>
      </c>
      <c r="B16" s="174"/>
      <c r="C16" s="46" t="s">
        <v>7</v>
      </c>
      <c r="D16" s="164" t="s">
        <v>61</v>
      </c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65"/>
      <c r="BL16" s="65"/>
      <c r="BM16" s="65"/>
      <c r="BN16" s="28"/>
      <c r="BO16" s="28"/>
      <c r="BP16" s="28"/>
      <c r="BQ16" s="28"/>
      <c r="BR16" s="28"/>
      <c r="BS16" s="28"/>
      <c r="BT16" s="28"/>
      <c r="BU16" s="28"/>
      <c r="BV16" s="28"/>
    </row>
    <row r="17" spans="1:74" x14ac:dyDescent="0.25">
      <c r="A17" s="175"/>
      <c r="B17" s="176"/>
      <c r="C17" s="46" t="s">
        <v>8</v>
      </c>
      <c r="D17" s="163" t="s">
        <v>62</v>
      </c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65"/>
      <c r="BL17" s="65"/>
      <c r="BM17" s="65"/>
      <c r="BN17" s="28"/>
      <c r="BO17" s="28"/>
      <c r="BP17" s="28"/>
      <c r="BQ17" s="28"/>
      <c r="BR17" s="28"/>
      <c r="BS17" s="28"/>
      <c r="BT17" s="28"/>
      <c r="BU17" s="28"/>
      <c r="BV17" s="28"/>
    </row>
    <row r="18" spans="1:74" ht="47.25" customHeight="1" x14ac:dyDescent="0.25">
      <c r="A18" s="155" t="s">
        <v>56</v>
      </c>
      <c r="B18" s="155"/>
      <c r="C18" s="47" t="s">
        <v>9</v>
      </c>
      <c r="D18" s="163" t="s">
        <v>10</v>
      </c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65"/>
      <c r="BL18" s="65"/>
      <c r="BM18" s="65"/>
      <c r="BN18" s="28"/>
      <c r="BO18" s="28"/>
      <c r="BP18" s="28"/>
      <c r="BQ18" s="28"/>
      <c r="BR18" s="28"/>
      <c r="BS18" s="28"/>
      <c r="BT18" s="28"/>
      <c r="BU18" s="28"/>
      <c r="BV18" s="28"/>
    </row>
    <row r="19" spans="1:74" x14ac:dyDescent="0.25">
      <c r="A19" s="155"/>
      <c r="B19" s="155"/>
      <c r="C19" s="47" t="s">
        <v>11</v>
      </c>
      <c r="D19" s="163" t="s">
        <v>63</v>
      </c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65"/>
      <c r="BL19" s="65"/>
      <c r="BM19" s="65"/>
      <c r="BN19" s="28"/>
      <c r="BO19" s="28"/>
      <c r="BP19" s="28"/>
      <c r="BQ19" s="28"/>
      <c r="BR19" s="28"/>
      <c r="BS19" s="28"/>
      <c r="BT19" s="28"/>
      <c r="BU19" s="28"/>
      <c r="BV19" s="28"/>
    </row>
    <row r="20" spans="1:74" ht="15.75" customHeight="1" x14ac:dyDescent="0.25">
      <c r="A20" s="155"/>
      <c r="B20" s="155"/>
      <c r="C20" s="48" t="s">
        <v>7</v>
      </c>
      <c r="D20" s="164" t="s">
        <v>12</v>
      </c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65"/>
      <c r="BL20" s="65"/>
      <c r="BM20" s="65"/>
      <c r="BN20" s="28"/>
      <c r="BO20" s="28"/>
      <c r="BP20" s="28"/>
      <c r="BQ20" s="28"/>
      <c r="BR20" s="28"/>
      <c r="BS20" s="28"/>
      <c r="BT20" s="28"/>
      <c r="BU20" s="28"/>
      <c r="BV20" s="28"/>
    </row>
    <row r="21" spans="1:74" ht="15.75" customHeight="1" x14ac:dyDescent="0.25">
      <c r="A21" s="155"/>
      <c r="B21" s="155"/>
      <c r="C21" s="48" t="s">
        <v>13</v>
      </c>
      <c r="D21" s="164" t="s">
        <v>14</v>
      </c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65"/>
      <c r="BL21" s="65"/>
      <c r="BM21" s="65"/>
      <c r="BN21" s="28"/>
      <c r="BO21" s="28"/>
      <c r="BP21" s="28"/>
      <c r="BQ21" s="28"/>
      <c r="BR21" s="28"/>
      <c r="BS21" s="28"/>
      <c r="BT21" s="28"/>
      <c r="BU21" s="28"/>
      <c r="BV21" s="28"/>
    </row>
    <row r="22" spans="1:74" x14ac:dyDescent="0.25">
      <c r="A22" s="156"/>
      <c r="B22" s="156"/>
      <c r="C22" s="84" t="s">
        <v>15</v>
      </c>
      <c r="D22" s="171" t="s">
        <v>64</v>
      </c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65"/>
      <c r="BL22" s="65"/>
      <c r="BM22" s="65"/>
      <c r="BN22" s="28"/>
      <c r="BO22" s="28"/>
      <c r="BP22" s="28"/>
      <c r="BQ22" s="28"/>
      <c r="BR22" s="28"/>
      <c r="BS22" s="28"/>
      <c r="BT22" s="28"/>
      <c r="BU22" s="28"/>
      <c r="BV22" s="28"/>
    </row>
    <row r="23" spans="1:74" ht="26.25" customHeight="1" x14ac:dyDescent="0.25">
      <c r="A23" s="161" t="s">
        <v>47</v>
      </c>
      <c r="B23" s="161"/>
      <c r="C23" s="161"/>
      <c r="D23" s="161"/>
      <c r="E23" s="161"/>
      <c r="F23" s="161"/>
      <c r="G23" s="161"/>
      <c r="H23" s="185" t="s">
        <v>49</v>
      </c>
      <c r="I23" s="185"/>
      <c r="J23" s="185"/>
      <c r="K23" s="185"/>
      <c r="L23" s="185"/>
      <c r="M23" s="187" t="s">
        <v>50</v>
      </c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65" t="s">
        <v>51</v>
      </c>
      <c r="BI23" s="165"/>
      <c r="BJ23" s="165"/>
      <c r="BK23" s="165"/>
      <c r="BL23" s="165"/>
      <c r="BM23" s="165"/>
      <c r="BN23" s="28"/>
      <c r="BO23" s="28"/>
      <c r="BP23" s="28"/>
      <c r="BQ23" s="28"/>
      <c r="BR23" s="28"/>
      <c r="BS23" s="28"/>
      <c r="BT23" s="28"/>
      <c r="BU23" s="28"/>
      <c r="BV23" s="28"/>
    </row>
    <row r="24" spans="1:74" ht="30" customHeight="1" x14ac:dyDescent="0.25">
      <c r="A24" s="161"/>
      <c r="B24" s="161"/>
      <c r="C24" s="161"/>
      <c r="D24" s="161"/>
      <c r="E24" s="161"/>
      <c r="F24" s="161"/>
      <c r="G24" s="161"/>
      <c r="H24" s="185"/>
      <c r="I24" s="185"/>
      <c r="J24" s="185"/>
      <c r="K24" s="185"/>
      <c r="L24" s="185"/>
      <c r="M24" s="170" t="s">
        <v>16</v>
      </c>
      <c r="N24" s="170" t="s">
        <v>46</v>
      </c>
      <c r="O24" s="170" t="s">
        <v>17</v>
      </c>
      <c r="P24" s="170" t="s">
        <v>48</v>
      </c>
      <c r="Q24" s="170" t="s">
        <v>18</v>
      </c>
      <c r="R24" s="170" t="s">
        <v>19</v>
      </c>
      <c r="S24" s="172" t="s">
        <v>218</v>
      </c>
      <c r="T24" s="172" t="s">
        <v>20</v>
      </c>
      <c r="U24" s="172" t="s">
        <v>71</v>
      </c>
      <c r="V24" s="172" t="s">
        <v>72</v>
      </c>
      <c r="W24" s="172" t="s">
        <v>73</v>
      </c>
      <c r="X24" s="170" t="s">
        <v>74</v>
      </c>
      <c r="Y24" s="170" t="s">
        <v>75</v>
      </c>
      <c r="Z24" s="167" t="s">
        <v>21</v>
      </c>
      <c r="AA24" s="167"/>
      <c r="AB24" s="167" t="s">
        <v>22</v>
      </c>
      <c r="AC24" s="167"/>
      <c r="AD24" s="167" t="s">
        <v>23</v>
      </c>
      <c r="AE24" s="167"/>
      <c r="AF24" s="168" t="s">
        <v>24</v>
      </c>
      <c r="AG24" s="168"/>
      <c r="AH24" s="167" t="s">
        <v>25</v>
      </c>
      <c r="AI24" s="167"/>
      <c r="AJ24" s="167" t="s">
        <v>26</v>
      </c>
      <c r="AK24" s="167"/>
      <c r="AL24" s="167" t="s">
        <v>27</v>
      </c>
      <c r="AM24" s="167"/>
      <c r="AN24" s="168" t="s">
        <v>28</v>
      </c>
      <c r="AO24" s="168"/>
      <c r="AP24" s="167" t="s">
        <v>29</v>
      </c>
      <c r="AQ24" s="167"/>
      <c r="AR24" s="167" t="s">
        <v>30</v>
      </c>
      <c r="AS24" s="167"/>
      <c r="AT24" s="167" t="s">
        <v>31</v>
      </c>
      <c r="AU24" s="167"/>
      <c r="AV24" s="168" t="s">
        <v>32</v>
      </c>
      <c r="AW24" s="168"/>
      <c r="AX24" s="167" t="s">
        <v>33</v>
      </c>
      <c r="AY24" s="167"/>
      <c r="AZ24" s="167" t="s">
        <v>34</v>
      </c>
      <c r="BA24" s="167"/>
      <c r="BB24" s="167" t="s">
        <v>35</v>
      </c>
      <c r="BC24" s="167"/>
      <c r="BD24" s="168" t="s">
        <v>36</v>
      </c>
      <c r="BE24" s="168"/>
      <c r="BF24" s="167" t="s">
        <v>76</v>
      </c>
      <c r="BG24" s="167"/>
      <c r="BH24" s="165"/>
      <c r="BI24" s="165"/>
      <c r="BJ24" s="165"/>
      <c r="BK24" s="165"/>
      <c r="BL24" s="165"/>
      <c r="BM24" s="165"/>
      <c r="BN24" s="28"/>
      <c r="BO24" s="28"/>
      <c r="BP24" s="28"/>
      <c r="BQ24" s="28"/>
      <c r="BR24" s="28"/>
      <c r="BS24" s="28"/>
      <c r="BT24" s="28"/>
      <c r="BU24" s="28"/>
      <c r="BV24" s="28"/>
    </row>
    <row r="25" spans="1:74" ht="33.6" customHeight="1" x14ac:dyDescent="0.25">
      <c r="A25" s="162" t="s">
        <v>68</v>
      </c>
      <c r="B25" s="162" t="s">
        <v>69</v>
      </c>
      <c r="C25" s="162" t="s">
        <v>70</v>
      </c>
      <c r="D25" s="162" t="s">
        <v>37</v>
      </c>
      <c r="E25" s="162" t="s">
        <v>38</v>
      </c>
      <c r="F25" s="162" t="s">
        <v>66</v>
      </c>
      <c r="G25" s="162" t="s">
        <v>67</v>
      </c>
      <c r="H25" s="186" t="s">
        <v>39</v>
      </c>
      <c r="I25" s="186" t="s">
        <v>40</v>
      </c>
      <c r="J25" s="186" t="s">
        <v>41</v>
      </c>
      <c r="K25" s="186" t="s">
        <v>42</v>
      </c>
      <c r="L25" s="186" t="s">
        <v>43</v>
      </c>
      <c r="M25" s="170"/>
      <c r="N25" s="170"/>
      <c r="O25" s="170"/>
      <c r="P25" s="170"/>
      <c r="Q25" s="170"/>
      <c r="R25" s="170"/>
      <c r="S25" s="172"/>
      <c r="T25" s="172"/>
      <c r="U25" s="172"/>
      <c r="V25" s="172"/>
      <c r="W25" s="172"/>
      <c r="X25" s="170"/>
      <c r="Y25" s="170"/>
      <c r="Z25" s="167"/>
      <c r="AA25" s="167"/>
      <c r="AB25" s="167"/>
      <c r="AC25" s="167"/>
      <c r="AD25" s="167"/>
      <c r="AE25" s="167"/>
      <c r="AF25" s="168"/>
      <c r="AG25" s="168"/>
      <c r="AH25" s="167"/>
      <c r="AI25" s="167"/>
      <c r="AJ25" s="167"/>
      <c r="AK25" s="167"/>
      <c r="AL25" s="167"/>
      <c r="AM25" s="167"/>
      <c r="AN25" s="168"/>
      <c r="AO25" s="168"/>
      <c r="AP25" s="167"/>
      <c r="AQ25" s="167"/>
      <c r="AR25" s="167"/>
      <c r="AS25" s="167"/>
      <c r="AT25" s="167"/>
      <c r="AU25" s="167"/>
      <c r="AV25" s="168"/>
      <c r="AW25" s="168"/>
      <c r="AX25" s="167"/>
      <c r="AY25" s="167"/>
      <c r="AZ25" s="167"/>
      <c r="BA25" s="167"/>
      <c r="BB25" s="167"/>
      <c r="BC25" s="167"/>
      <c r="BD25" s="168"/>
      <c r="BE25" s="168"/>
      <c r="BF25" s="167"/>
      <c r="BG25" s="167"/>
      <c r="BH25" s="166">
        <v>2024</v>
      </c>
      <c r="BI25" s="166"/>
      <c r="BJ25" s="166">
        <v>2025</v>
      </c>
      <c r="BK25" s="166"/>
      <c r="BL25" s="166">
        <v>2026</v>
      </c>
      <c r="BM25" s="166"/>
      <c r="BN25" s="28"/>
      <c r="BO25" s="28"/>
      <c r="BP25" s="28"/>
      <c r="BQ25" s="28"/>
      <c r="BR25" s="28"/>
      <c r="BS25" s="28"/>
      <c r="BT25" s="28"/>
      <c r="BU25" s="28"/>
      <c r="BV25" s="28"/>
    </row>
    <row r="26" spans="1:74" ht="30" customHeight="1" x14ac:dyDescent="0.25">
      <c r="A26" s="162"/>
      <c r="B26" s="162"/>
      <c r="C26" s="162"/>
      <c r="D26" s="162"/>
      <c r="E26" s="162"/>
      <c r="F26" s="162"/>
      <c r="G26" s="162"/>
      <c r="H26" s="186"/>
      <c r="I26" s="186"/>
      <c r="J26" s="186"/>
      <c r="K26" s="186"/>
      <c r="L26" s="186"/>
      <c r="M26" s="170"/>
      <c r="N26" s="170"/>
      <c r="O26" s="170"/>
      <c r="P26" s="170"/>
      <c r="Q26" s="170"/>
      <c r="R26" s="170"/>
      <c r="S26" s="172"/>
      <c r="T26" s="172"/>
      <c r="U26" s="172"/>
      <c r="V26" s="172"/>
      <c r="W26" s="172"/>
      <c r="X26" s="170"/>
      <c r="Y26" s="170"/>
      <c r="Z26" s="30" t="s">
        <v>44</v>
      </c>
      <c r="AA26" s="30" t="s">
        <v>45</v>
      </c>
      <c r="AB26" s="30" t="s">
        <v>44</v>
      </c>
      <c r="AC26" s="30" t="s">
        <v>45</v>
      </c>
      <c r="AD26" s="30" t="s">
        <v>44</v>
      </c>
      <c r="AE26" s="30" t="s">
        <v>45</v>
      </c>
      <c r="AF26" s="31" t="s">
        <v>44</v>
      </c>
      <c r="AG26" s="31" t="s">
        <v>45</v>
      </c>
      <c r="AH26" s="30" t="s">
        <v>44</v>
      </c>
      <c r="AI26" s="30" t="s">
        <v>45</v>
      </c>
      <c r="AJ26" s="30" t="s">
        <v>44</v>
      </c>
      <c r="AK26" s="30" t="s">
        <v>45</v>
      </c>
      <c r="AL26" s="30" t="s">
        <v>44</v>
      </c>
      <c r="AM26" s="30" t="s">
        <v>45</v>
      </c>
      <c r="AN26" s="31" t="s">
        <v>44</v>
      </c>
      <c r="AO26" s="31" t="s">
        <v>45</v>
      </c>
      <c r="AP26" s="30" t="s">
        <v>44</v>
      </c>
      <c r="AQ26" s="30" t="s">
        <v>45</v>
      </c>
      <c r="AR26" s="30" t="s">
        <v>44</v>
      </c>
      <c r="AS26" s="30" t="s">
        <v>45</v>
      </c>
      <c r="AT26" s="30" t="s">
        <v>44</v>
      </c>
      <c r="AU26" s="30" t="s">
        <v>45</v>
      </c>
      <c r="AV26" s="31" t="s">
        <v>44</v>
      </c>
      <c r="AW26" s="31" t="s">
        <v>45</v>
      </c>
      <c r="AX26" s="30" t="s">
        <v>44</v>
      </c>
      <c r="AY26" s="30" t="s">
        <v>45</v>
      </c>
      <c r="AZ26" s="30" t="s">
        <v>44</v>
      </c>
      <c r="BA26" s="30" t="s">
        <v>45</v>
      </c>
      <c r="BB26" s="30" t="s">
        <v>44</v>
      </c>
      <c r="BC26" s="30" t="s">
        <v>45</v>
      </c>
      <c r="BD26" s="31" t="s">
        <v>44</v>
      </c>
      <c r="BE26" s="31" t="s">
        <v>45</v>
      </c>
      <c r="BF26" s="30" t="s">
        <v>44</v>
      </c>
      <c r="BG26" s="30" t="s">
        <v>45</v>
      </c>
      <c r="BH26" s="31" t="s">
        <v>44</v>
      </c>
      <c r="BI26" s="31" t="s">
        <v>45</v>
      </c>
      <c r="BJ26" s="31" t="s">
        <v>44</v>
      </c>
      <c r="BK26" s="31" t="s">
        <v>45</v>
      </c>
      <c r="BL26" s="31" t="s">
        <v>44</v>
      </c>
      <c r="BM26" s="31" t="s">
        <v>45</v>
      </c>
      <c r="BN26" s="28"/>
      <c r="BO26" s="28"/>
      <c r="BP26" s="28"/>
      <c r="BQ26" s="28"/>
      <c r="BR26" s="28"/>
      <c r="BS26" s="28"/>
      <c r="BT26" s="28"/>
      <c r="BU26" s="28"/>
      <c r="BV26" s="28"/>
    </row>
    <row r="27" spans="1:74" ht="136.5" customHeight="1" x14ac:dyDescent="0.25">
      <c r="A27" s="19" t="s">
        <v>196</v>
      </c>
      <c r="B27" s="40" t="s">
        <v>197</v>
      </c>
      <c r="C27" s="125" t="s">
        <v>198</v>
      </c>
      <c r="D27" s="126" t="s">
        <v>199</v>
      </c>
      <c r="E27" s="126" t="s">
        <v>200</v>
      </c>
      <c r="F27" s="127" t="s">
        <v>215</v>
      </c>
      <c r="G27" s="19" t="s">
        <v>81</v>
      </c>
      <c r="H27" s="92" t="s">
        <v>77</v>
      </c>
      <c r="I27" s="92" t="s">
        <v>78</v>
      </c>
      <c r="J27" s="92" t="s">
        <v>79</v>
      </c>
      <c r="K27" s="92">
        <v>0</v>
      </c>
      <c r="L27" s="92" t="s">
        <v>80</v>
      </c>
      <c r="M27" s="24">
        <v>1</v>
      </c>
      <c r="N27" s="129" t="s">
        <v>223</v>
      </c>
      <c r="O27" s="133">
        <v>134</v>
      </c>
      <c r="P27" s="25" t="s">
        <v>177</v>
      </c>
      <c r="Q27" s="25">
        <v>9</v>
      </c>
      <c r="R27" s="25" t="s">
        <v>181</v>
      </c>
      <c r="S27" s="25">
        <v>10000</v>
      </c>
      <c r="T27" s="25" t="s">
        <v>178</v>
      </c>
      <c r="U27" s="25">
        <v>11</v>
      </c>
      <c r="V27" s="25">
        <v>1</v>
      </c>
      <c r="W27" s="25" t="s">
        <v>189</v>
      </c>
      <c r="X27" s="25" t="s">
        <v>81</v>
      </c>
      <c r="Y27" s="25" t="s">
        <v>180</v>
      </c>
      <c r="Z27" s="25">
        <v>12</v>
      </c>
      <c r="AA27" s="26">
        <f t="shared" ref="AA27:BM27" si="0">SUM(AA28:AA36)</f>
        <v>0</v>
      </c>
      <c r="AB27" s="25">
        <v>12</v>
      </c>
      <c r="AC27" s="26">
        <f t="shared" si="0"/>
        <v>0</v>
      </c>
      <c r="AD27" s="25">
        <v>12</v>
      </c>
      <c r="AE27" s="26">
        <f t="shared" si="0"/>
        <v>0</v>
      </c>
      <c r="AF27" s="25">
        <v>12</v>
      </c>
      <c r="AG27" s="26">
        <f t="shared" si="0"/>
        <v>0</v>
      </c>
      <c r="AH27" s="25">
        <v>12</v>
      </c>
      <c r="AI27" s="26">
        <f t="shared" si="0"/>
        <v>0</v>
      </c>
      <c r="AJ27" s="25">
        <v>12</v>
      </c>
      <c r="AK27" s="26">
        <f t="shared" si="0"/>
        <v>0</v>
      </c>
      <c r="AL27" s="25">
        <v>12</v>
      </c>
      <c r="AM27" s="26">
        <f t="shared" si="0"/>
        <v>0</v>
      </c>
      <c r="AN27" s="25">
        <v>12</v>
      </c>
      <c r="AO27" s="26">
        <f t="shared" si="0"/>
        <v>0</v>
      </c>
      <c r="AP27" s="25">
        <v>12</v>
      </c>
      <c r="AQ27" s="26">
        <f t="shared" si="0"/>
        <v>0</v>
      </c>
      <c r="AR27" s="25">
        <v>12</v>
      </c>
      <c r="AS27" s="26">
        <f t="shared" si="0"/>
        <v>0</v>
      </c>
      <c r="AT27" s="25">
        <v>12</v>
      </c>
      <c r="AU27" s="26">
        <f t="shared" si="0"/>
        <v>0</v>
      </c>
      <c r="AV27" s="25">
        <v>12</v>
      </c>
      <c r="AW27" s="26">
        <f t="shared" si="0"/>
        <v>0</v>
      </c>
      <c r="AX27" s="25">
        <v>12</v>
      </c>
      <c r="AY27" s="26">
        <f t="shared" si="0"/>
        <v>0</v>
      </c>
      <c r="AZ27" s="25">
        <v>12</v>
      </c>
      <c r="BA27" s="26">
        <f t="shared" si="0"/>
        <v>0</v>
      </c>
      <c r="BB27" s="25">
        <v>12</v>
      </c>
      <c r="BC27" s="26">
        <f t="shared" si="0"/>
        <v>0</v>
      </c>
      <c r="BD27" s="25">
        <v>12</v>
      </c>
      <c r="BE27" s="26">
        <f t="shared" si="0"/>
        <v>0</v>
      </c>
      <c r="BF27" s="25">
        <f t="shared" si="0"/>
        <v>12</v>
      </c>
      <c r="BG27" s="26">
        <f t="shared" si="0"/>
        <v>0</v>
      </c>
      <c r="BH27" s="25">
        <f t="shared" si="0"/>
        <v>10</v>
      </c>
      <c r="BI27" s="26">
        <f t="shared" si="0"/>
        <v>0</v>
      </c>
      <c r="BJ27" s="25">
        <f t="shared" si="0"/>
        <v>10</v>
      </c>
      <c r="BK27" s="26">
        <f t="shared" si="0"/>
        <v>0</v>
      </c>
      <c r="BL27" s="25">
        <f t="shared" si="0"/>
        <v>10</v>
      </c>
      <c r="BM27" s="26">
        <f t="shared" si="0"/>
        <v>0</v>
      </c>
      <c r="BN27" s="28"/>
      <c r="BO27" s="28"/>
      <c r="BP27" s="28"/>
      <c r="BQ27" s="28"/>
      <c r="BR27" s="28"/>
      <c r="BS27" s="28"/>
      <c r="BT27" s="28"/>
      <c r="BU27" s="28"/>
      <c r="BV27" s="28"/>
    </row>
    <row r="28" spans="1:74" ht="193.5" customHeight="1" x14ac:dyDescent="0.25">
      <c r="A28" s="40" t="s">
        <v>217</v>
      </c>
      <c r="B28" s="128" t="s">
        <v>214</v>
      </c>
      <c r="C28" s="40" t="s">
        <v>215</v>
      </c>
      <c r="D28" s="40" t="s">
        <v>215</v>
      </c>
      <c r="E28" s="40" t="s">
        <v>215</v>
      </c>
      <c r="F28" s="40" t="s">
        <v>215</v>
      </c>
      <c r="G28" s="40" t="s">
        <v>215</v>
      </c>
      <c r="H28" s="92" t="s">
        <v>77</v>
      </c>
      <c r="I28" s="92" t="s">
        <v>78</v>
      </c>
      <c r="J28" s="92" t="s">
        <v>79</v>
      </c>
      <c r="K28" s="92">
        <v>0</v>
      </c>
      <c r="L28" s="92" t="s">
        <v>80</v>
      </c>
      <c r="M28" s="49" t="s">
        <v>84</v>
      </c>
      <c r="N28" s="115" t="s">
        <v>85</v>
      </c>
      <c r="O28" s="4">
        <v>32</v>
      </c>
      <c r="P28" s="4" t="s">
        <v>97</v>
      </c>
      <c r="Q28" s="4">
        <f>BF28</f>
        <v>1</v>
      </c>
      <c r="R28" s="4" t="s">
        <v>181</v>
      </c>
      <c r="S28" s="4">
        <v>10000</v>
      </c>
      <c r="T28" s="4" t="s">
        <v>178</v>
      </c>
      <c r="U28" s="4">
        <v>11</v>
      </c>
      <c r="V28" s="4">
        <v>1</v>
      </c>
      <c r="W28" s="9" t="s">
        <v>120</v>
      </c>
      <c r="X28" s="50" t="s">
        <v>89</v>
      </c>
      <c r="Y28" s="4" t="s">
        <v>90</v>
      </c>
      <c r="Z28" s="6">
        <v>0</v>
      </c>
      <c r="AA28" s="7">
        <v>0</v>
      </c>
      <c r="AB28" s="6">
        <v>0</v>
      </c>
      <c r="AC28" s="7">
        <v>0</v>
      </c>
      <c r="AD28" s="6">
        <v>0</v>
      </c>
      <c r="AE28" s="7">
        <v>0</v>
      </c>
      <c r="AF28" s="8">
        <f t="shared" ref="AF28:AG36" si="1">Z28+AB28+AD28</f>
        <v>0</v>
      </c>
      <c r="AG28" s="60">
        <f t="shared" si="1"/>
        <v>0</v>
      </c>
      <c r="AH28" s="9">
        <v>0</v>
      </c>
      <c r="AI28" s="7">
        <v>0</v>
      </c>
      <c r="AJ28" s="6">
        <v>0</v>
      </c>
      <c r="AK28" s="7">
        <v>0</v>
      </c>
      <c r="AL28" s="6">
        <v>0</v>
      </c>
      <c r="AM28" s="7">
        <v>0</v>
      </c>
      <c r="AN28" s="8">
        <f t="shared" ref="AN28:AO35" si="2">AH28+AJ28+AL28</f>
        <v>0</v>
      </c>
      <c r="AO28" s="60">
        <f t="shared" si="2"/>
        <v>0</v>
      </c>
      <c r="AP28" s="6">
        <v>0</v>
      </c>
      <c r="AQ28" s="7">
        <v>0</v>
      </c>
      <c r="AR28" s="6">
        <v>1</v>
      </c>
      <c r="AS28" s="7">
        <v>0</v>
      </c>
      <c r="AT28" s="6">
        <v>0</v>
      </c>
      <c r="AU28" s="7">
        <v>0</v>
      </c>
      <c r="AV28" s="8">
        <f t="shared" ref="AV28:AW35" si="3">AP28+AR28+AT28</f>
        <v>1</v>
      </c>
      <c r="AW28" s="60">
        <f t="shared" si="3"/>
        <v>0</v>
      </c>
      <c r="AX28" s="6">
        <v>0</v>
      </c>
      <c r="AY28" s="7">
        <v>0</v>
      </c>
      <c r="AZ28" s="6">
        <v>0</v>
      </c>
      <c r="BA28" s="7">
        <v>0</v>
      </c>
      <c r="BB28" s="6">
        <v>0</v>
      </c>
      <c r="BC28" s="7">
        <v>0</v>
      </c>
      <c r="BD28" s="8">
        <f t="shared" ref="BD28:BE35" si="4">AX28+AZ28+BB28</f>
        <v>0</v>
      </c>
      <c r="BE28" s="60">
        <f t="shared" si="4"/>
        <v>0</v>
      </c>
      <c r="BF28" s="10">
        <f t="shared" ref="BF28:BG36" si="5">AF28+AN28+AV28+BD28</f>
        <v>1</v>
      </c>
      <c r="BG28" s="17">
        <f t="shared" si="5"/>
        <v>0</v>
      </c>
      <c r="BH28" s="34">
        <v>0</v>
      </c>
      <c r="BI28" s="51">
        <f t="shared" ref="BI28:BI36" si="6">BG28*1.1</f>
        <v>0</v>
      </c>
      <c r="BJ28" s="34">
        <f t="shared" ref="BJ28:BJ36" si="7">BH28</f>
        <v>0</v>
      </c>
      <c r="BK28" s="51">
        <f t="shared" ref="BK28:BK36" si="8">BI28*1.1</f>
        <v>0</v>
      </c>
      <c r="BL28" s="34">
        <f t="shared" ref="BL28:BL36" si="9">BJ28</f>
        <v>0</v>
      </c>
      <c r="BM28" s="51">
        <f t="shared" ref="BM28:BM36" si="10">BK28*1.1</f>
        <v>0</v>
      </c>
      <c r="BN28" s="28"/>
      <c r="BO28" s="28"/>
      <c r="BP28" s="28"/>
      <c r="BQ28" s="28"/>
      <c r="BR28" s="28"/>
      <c r="BS28" s="28"/>
      <c r="BT28" s="28"/>
      <c r="BU28" s="28"/>
      <c r="BV28" s="28"/>
    </row>
    <row r="29" spans="1:74" ht="60" x14ac:dyDescent="0.25">
      <c r="A29" s="34"/>
      <c r="B29" s="123"/>
      <c r="C29" s="33"/>
      <c r="D29" s="2"/>
      <c r="E29" s="2"/>
      <c r="F29" s="2"/>
      <c r="G29" s="2"/>
      <c r="H29" s="3"/>
      <c r="I29" s="3"/>
      <c r="J29" s="3"/>
      <c r="K29" s="3"/>
      <c r="L29" s="3"/>
      <c r="M29" s="49" t="s">
        <v>91</v>
      </c>
      <c r="N29" s="115" t="s">
        <v>92</v>
      </c>
      <c r="O29" s="34">
        <v>1037</v>
      </c>
      <c r="P29" s="4" t="s">
        <v>93</v>
      </c>
      <c r="Q29" s="4">
        <f t="shared" ref="Q29:Q36" si="11">BF29</f>
        <v>1</v>
      </c>
      <c r="R29" s="4" t="s">
        <v>82</v>
      </c>
      <c r="S29" s="4">
        <v>10000</v>
      </c>
      <c r="T29" s="4" t="s">
        <v>178</v>
      </c>
      <c r="U29" s="4">
        <v>11</v>
      </c>
      <c r="V29" s="4">
        <v>1</v>
      </c>
      <c r="W29" s="9" t="s">
        <v>120</v>
      </c>
      <c r="X29" s="5" t="s">
        <v>89</v>
      </c>
      <c r="Y29" s="34" t="s">
        <v>94</v>
      </c>
      <c r="Z29" s="6">
        <v>0</v>
      </c>
      <c r="AA29" s="7">
        <v>0</v>
      </c>
      <c r="AB29" s="6">
        <v>0</v>
      </c>
      <c r="AC29" s="7">
        <v>0</v>
      </c>
      <c r="AD29" s="6">
        <v>0</v>
      </c>
      <c r="AE29" s="7">
        <v>0</v>
      </c>
      <c r="AF29" s="8">
        <f t="shared" si="1"/>
        <v>0</v>
      </c>
      <c r="AG29" s="60">
        <f t="shared" si="1"/>
        <v>0</v>
      </c>
      <c r="AH29" s="9">
        <v>0</v>
      </c>
      <c r="AI29" s="7">
        <v>0</v>
      </c>
      <c r="AJ29" s="6">
        <v>0</v>
      </c>
      <c r="AK29" s="7">
        <v>0</v>
      </c>
      <c r="AL29" s="6">
        <v>0</v>
      </c>
      <c r="AM29" s="7">
        <v>0</v>
      </c>
      <c r="AN29" s="8">
        <f t="shared" si="2"/>
        <v>0</v>
      </c>
      <c r="AO29" s="60">
        <f t="shared" si="2"/>
        <v>0</v>
      </c>
      <c r="AP29" s="6">
        <v>0</v>
      </c>
      <c r="AQ29" s="7">
        <v>0</v>
      </c>
      <c r="AR29" s="6">
        <v>0</v>
      </c>
      <c r="AS29" s="7">
        <v>0</v>
      </c>
      <c r="AT29" s="6">
        <v>0</v>
      </c>
      <c r="AU29" s="7">
        <v>0</v>
      </c>
      <c r="AV29" s="8">
        <f t="shared" si="3"/>
        <v>0</v>
      </c>
      <c r="AW29" s="60">
        <f t="shared" si="3"/>
        <v>0</v>
      </c>
      <c r="AX29" s="6">
        <v>0</v>
      </c>
      <c r="AY29" s="7">
        <v>0</v>
      </c>
      <c r="AZ29" s="6">
        <v>1</v>
      </c>
      <c r="BA29" s="7">
        <v>0</v>
      </c>
      <c r="BB29" s="6">
        <v>0</v>
      </c>
      <c r="BC29" s="7">
        <v>0</v>
      </c>
      <c r="BD29" s="8">
        <f t="shared" si="4"/>
        <v>1</v>
      </c>
      <c r="BE29" s="60">
        <f t="shared" si="4"/>
        <v>0</v>
      </c>
      <c r="BF29" s="10">
        <f t="shared" si="5"/>
        <v>1</v>
      </c>
      <c r="BG29" s="17">
        <f t="shared" si="5"/>
        <v>0</v>
      </c>
      <c r="BH29" s="34">
        <v>1</v>
      </c>
      <c r="BI29" s="51">
        <f t="shared" si="6"/>
        <v>0</v>
      </c>
      <c r="BJ29" s="34">
        <v>1</v>
      </c>
      <c r="BK29" s="51">
        <f t="shared" si="8"/>
        <v>0</v>
      </c>
      <c r="BL29" s="34">
        <f t="shared" si="9"/>
        <v>1</v>
      </c>
      <c r="BM29" s="51">
        <f t="shared" si="10"/>
        <v>0</v>
      </c>
      <c r="BN29" s="28"/>
      <c r="BO29" s="28"/>
      <c r="BP29" s="28"/>
      <c r="BQ29" s="28"/>
      <c r="BR29" s="28"/>
      <c r="BS29" s="28"/>
      <c r="BT29" s="28"/>
      <c r="BU29" s="28"/>
      <c r="BV29" s="28"/>
    </row>
    <row r="30" spans="1:74" ht="60" x14ac:dyDescent="0.25">
      <c r="A30" s="32"/>
      <c r="B30" s="32"/>
      <c r="C30" s="33"/>
      <c r="D30" s="3"/>
      <c r="E30" s="3"/>
      <c r="F30" s="3"/>
      <c r="G30" s="3"/>
      <c r="H30" s="3"/>
      <c r="I30" s="3"/>
      <c r="J30" s="3"/>
      <c r="K30" s="3"/>
      <c r="L30" s="3"/>
      <c r="M30" s="49" t="s">
        <v>95</v>
      </c>
      <c r="N30" s="116" t="s">
        <v>96</v>
      </c>
      <c r="O30" s="4">
        <v>32</v>
      </c>
      <c r="P30" s="4" t="s">
        <v>97</v>
      </c>
      <c r="Q30" s="4">
        <f t="shared" si="11"/>
        <v>1</v>
      </c>
      <c r="R30" s="4" t="s">
        <v>82</v>
      </c>
      <c r="S30" s="4">
        <v>10000</v>
      </c>
      <c r="T30" s="4" t="s">
        <v>178</v>
      </c>
      <c r="U30" s="4">
        <v>11</v>
      </c>
      <c r="V30" s="4">
        <v>1</v>
      </c>
      <c r="W30" s="9" t="s">
        <v>120</v>
      </c>
      <c r="X30" s="52" t="s">
        <v>89</v>
      </c>
      <c r="Y30" s="4" t="s">
        <v>98</v>
      </c>
      <c r="Z30" s="6">
        <v>0</v>
      </c>
      <c r="AA30" s="7">
        <v>0</v>
      </c>
      <c r="AB30" s="6">
        <v>0</v>
      </c>
      <c r="AC30" s="7">
        <v>0</v>
      </c>
      <c r="AD30" s="6">
        <v>0</v>
      </c>
      <c r="AE30" s="7">
        <v>0</v>
      </c>
      <c r="AF30" s="8">
        <f t="shared" si="1"/>
        <v>0</v>
      </c>
      <c r="AG30" s="60">
        <f t="shared" si="1"/>
        <v>0</v>
      </c>
      <c r="AH30" s="9">
        <v>1</v>
      </c>
      <c r="AI30" s="7">
        <v>0</v>
      </c>
      <c r="AJ30" s="6">
        <v>0</v>
      </c>
      <c r="AK30" s="7">
        <v>0</v>
      </c>
      <c r="AL30" s="6">
        <v>0</v>
      </c>
      <c r="AM30" s="7">
        <v>0</v>
      </c>
      <c r="AN30" s="8">
        <f t="shared" si="2"/>
        <v>1</v>
      </c>
      <c r="AO30" s="60">
        <f t="shared" si="2"/>
        <v>0</v>
      </c>
      <c r="AP30" s="6">
        <v>0</v>
      </c>
      <c r="AQ30" s="7">
        <v>0</v>
      </c>
      <c r="AR30" s="6">
        <v>0</v>
      </c>
      <c r="AS30" s="7">
        <v>0</v>
      </c>
      <c r="AT30" s="6">
        <v>0</v>
      </c>
      <c r="AU30" s="7">
        <v>0</v>
      </c>
      <c r="AV30" s="8">
        <f t="shared" si="3"/>
        <v>0</v>
      </c>
      <c r="AW30" s="60">
        <f t="shared" si="3"/>
        <v>0</v>
      </c>
      <c r="AX30" s="6">
        <v>0</v>
      </c>
      <c r="AY30" s="7">
        <v>0</v>
      </c>
      <c r="AZ30" s="6">
        <v>0</v>
      </c>
      <c r="BA30" s="7">
        <v>0</v>
      </c>
      <c r="BB30" s="6">
        <v>0</v>
      </c>
      <c r="BC30" s="7">
        <v>0</v>
      </c>
      <c r="BD30" s="8">
        <f t="shared" si="4"/>
        <v>0</v>
      </c>
      <c r="BE30" s="60">
        <f t="shared" si="4"/>
        <v>0</v>
      </c>
      <c r="BF30" s="10">
        <f t="shared" si="5"/>
        <v>1</v>
      </c>
      <c r="BG30" s="17">
        <f t="shared" si="5"/>
        <v>0</v>
      </c>
      <c r="BH30" s="34">
        <f t="shared" ref="BH30:BH36" si="12">BF30</f>
        <v>1</v>
      </c>
      <c r="BI30" s="51">
        <f t="shared" si="6"/>
        <v>0</v>
      </c>
      <c r="BJ30" s="34">
        <f t="shared" si="7"/>
        <v>1</v>
      </c>
      <c r="BK30" s="51">
        <f t="shared" si="8"/>
        <v>0</v>
      </c>
      <c r="BL30" s="34">
        <f t="shared" si="9"/>
        <v>1</v>
      </c>
      <c r="BM30" s="51">
        <f t="shared" si="10"/>
        <v>0</v>
      </c>
      <c r="BN30" s="28"/>
      <c r="BO30" s="28"/>
      <c r="BP30" s="28"/>
      <c r="BQ30" s="28"/>
      <c r="BR30" s="28"/>
      <c r="BS30" s="28"/>
      <c r="BT30" s="28"/>
      <c r="BU30" s="28"/>
      <c r="BV30" s="28"/>
    </row>
    <row r="31" spans="1:74" ht="60" x14ac:dyDescent="0.25">
      <c r="A31" s="32"/>
      <c r="B31" s="32"/>
      <c r="C31" s="33"/>
      <c r="D31" s="3"/>
      <c r="E31" s="3"/>
      <c r="F31" s="3"/>
      <c r="G31" s="3"/>
      <c r="H31" s="3"/>
      <c r="I31" s="3"/>
      <c r="J31" s="3"/>
      <c r="K31" s="3"/>
      <c r="L31" s="3"/>
      <c r="M31" s="49" t="s">
        <v>99</v>
      </c>
      <c r="N31" s="115" t="s">
        <v>100</v>
      </c>
      <c r="O31" s="34">
        <v>1037</v>
      </c>
      <c r="P31" s="4" t="s">
        <v>93</v>
      </c>
      <c r="Q31" s="4">
        <f t="shared" si="11"/>
        <v>1</v>
      </c>
      <c r="R31" s="4" t="s">
        <v>82</v>
      </c>
      <c r="S31" s="4">
        <v>10000</v>
      </c>
      <c r="T31" s="4" t="s">
        <v>178</v>
      </c>
      <c r="U31" s="4">
        <v>11</v>
      </c>
      <c r="V31" s="4">
        <v>1</v>
      </c>
      <c r="W31" s="9" t="s">
        <v>120</v>
      </c>
      <c r="X31" s="50" t="s">
        <v>89</v>
      </c>
      <c r="Y31" s="34" t="s">
        <v>101</v>
      </c>
      <c r="Z31" s="6">
        <v>0</v>
      </c>
      <c r="AA31" s="7">
        <v>0</v>
      </c>
      <c r="AB31" s="6">
        <v>0</v>
      </c>
      <c r="AC31" s="7">
        <v>0</v>
      </c>
      <c r="AD31" s="6">
        <v>0</v>
      </c>
      <c r="AE31" s="7">
        <v>0</v>
      </c>
      <c r="AF31" s="8">
        <f t="shared" si="1"/>
        <v>0</v>
      </c>
      <c r="AG31" s="60">
        <f t="shared" si="1"/>
        <v>0</v>
      </c>
      <c r="AH31" s="9">
        <v>1</v>
      </c>
      <c r="AI31" s="7">
        <v>0</v>
      </c>
      <c r="AJ31" s="6">
        <v>0</v>
      </c>
      <c r="AK31" s="7">
        <v>0</v>
      </c>
      <c r="AL31" s="6">
        <v>0</v>
      </c>
      <c r="AM31" s="7">
        <v>0</v>
      </c>
      <c r="AN31" s="8">
        <f t="shared" si="2"/>
        <v>1</v>
      </c>
      <c r="AO31" s="60">
        <f t="shared" si="2"/>
        <v>0</v>
      </c>
      <c r="AP31" s="6">
        <v>0</v>
      </c>
      <c r="AQ31" s="7">
        <v>0</v>
      </c>
      <c r="AR31" s="6">
        <v>0</v>
      </c>
      <c r="AS31" s="7">
        <v>0</v>
      </c>
      <c r="AT31" s="6">
        <v>0</v>
      </c>
      <c r="AU31" s="7">
        <v>0</v>
      </c>
      <c r="AV31" s="8">
        <f t="shared" si="3"/>
        <v>0</v>
      </c>
      <c r="AW31" s="60">
        <f t="shared" si="3"/>
        <v>0</v>
      </c>
      <c r="AX31" s="6">
        <v>0</v>
      </c>
      <c r="AY31" s="7">
        <v>0</v>
      </c>
      <c r="AZ31" s="6">
        <v>0</v>
      </c>
      <c r="BA31" s="7">
        <v>0</v>
      </c>
      <c r="BB31" s="6">
        <v>0</v>
      </c>
      <c r="BC31" s="7">
        <v>0</v>
      </c>
      <c r="BD31" s="8">
        <f t="shared" si="4"/>
        <v>0</v>
      </c>
      <c r="BE31" s="60">
        <f t="shared" si="4"/>
        <v>0</v>
      </c>
      <c r="BF31" s="10">
        <f t="shared" si="5"/>
        <v>1</v>
      </c>
      <c r="BG31" s="17">
        <f t="shared" si="5"/>
        <v>0</v>
      </c>
      <c r="BH31" s="34">
        <f t="shared" si="12"/>
        <v>1</v>
      </c>
      <c r="BI31" s="51">
        <f t="shared" si="6"/>
        <v>0</v>
      </c>
      <c r="BJ31" s="34">
        <f t="shared" si="7"/>
        <v>1</v>
      </c>
      <c r="BK31" s="51">
        <f t="shared" si="8"/>
        <v>0</v>
      </c>
      <c r="BL31" s="34">
        <f t="shared" si="9"/>
        <v>1</v>
      </c>
      <c r="BM31" s="51">
        <f t="shared" si="10"/>
        <v>0</v>
      </c>
      <c r="BN31" s="28"/>
      <c r="BO31" s="28"/>
      <c r="BP31" s="28"/>
      <c r="BQ31" s="28"/>
      <c r="BR31" s="28"/>
      <c r="BS31" s="28"/>
      <c r="BT31" s="28"/>
      <c r="BU31" s="28"/>
      <c r="BV31" s="28"/>
    </row>
    <row r="32" spans="1:74" ht="75" x14ac:dyDescent="0.25">
      <c r="A32" s="32"/>
      <c r="B32" s="32"/>
      <c r="C32" s="33"/>
      <c r="D32" s="2"/>
      <c r="E32" s="2"/>
      <c r="F32" s="2"/>
      <c r="G32" s="2"/>
      <c r="H32" s="3"/>
      <c r="I32" s="3"/>
      <c r="J32" s="3"/>
      <c r="K32" s="3"/>
      <c r="L32" s="3"/>
      <c r="M32" s="49" t="s">
        <v>102</v>
      </c>
      <c r="N32" s="115" t="s">
        <v>103</v>
      </c>
      <c r="O32" s="34">
        <v>152</v>
      </c>
      <c r="P32" s="4" t="s">
        <v>104</v>
      </c>
      <c r="Q32" s="4">
        <f t="shared" si="11"/>
        <v>2</v>
      </c>
      <c r="R32" s="4" t="s">
        <v>86</v>
      </c>
      <c r="S32" s="4">
        <v>10000</v>
      </c>
      <c r="T32" s="4" t="s">
        <v>178</v>
      </c>
      <c r="U32" s="4">
        <v>11</v>
      </c>
      <c r="V32" s="4">
        <v>1</v>
      </c>
      <c r="W32" s="9" t="s">
        <v>120</v>
      </c>
      <c r="X32" s="50" t="s">
        <v>89</v>
      </c>
      <c r="Y32" s="34" t="s">
        <v>101</v>
      </c>
      <c r="Z32" s="6">
        <v>0</v>
      </c>
      <c r="AA32" s="7">
        <v>0</v>
      </c>
      <c r="AB32" s="6">
        <v>0</v>
      </c>
      <c r="AC32" s="7">
        <v>0</v>
      </c>
      <c r="AD32" s="6">
        <v>0</v>
      </c>
      <c r="AE32" s="7">
        <v>0</v>
      </c>
      <c r="AF32" s="8">
        <f t="shared" si="1"/>
        <v>0</v>
      </c>
      <c r="AG32" s="60">
        <f t="shared" si="1"/>
        <v>0</v>
      </c>
      <c r="AH32" s="9">
        <v>0</v>
      </c>
      <c r="AI32" s="7">
        <v>0</v>
      </c>
      <c r="AJ32" s="6">
        <v>0</v>
      </c>
      <c r="AK32" s="7">
        <v>0</v>
      </c>
      <c r="AL32" s="6">
        <v>1</v>
      </c>
      <c r="AM32" s="7">
        <v>0</v>
      </c>
      <c r="AN32" s="8">
        <f t="shared" si="2"/>
        <v>1</v>
      </c>
      <c r="AO32" s="60">
        <f t="shared" si="2"/>
        <v>0</v>
      </c>
      <c r="AP32" s="6">
        <v>0</v>
      </c>
      <c r="AQ32" s="7">
        <v>0</v>
      </c>
      <c r="AR32" s="6">
        <v>0</v>
      </c>
      <c r="AS32" s="7">
        <v>0</v>
      </c>
      <c r="AT32" s="6">
        <v>0</v>
      </c>
      <c r="AU32" s="7">
        <v>0</v>
      </c>
      <c r="AV32" s="8">
        <f t="shared" si="3"/>
        <v>0</v>
      </c>
      <c r="AW32" s="60">
        <f t="shared" si="3"/>
        <v>0</v>
      </c>
      <c r="AX32" s="6">
        <v>1</v>
      </c>
      <c r="AY32" s="7">
        <v>0</v>
      </c>
      <c r="AZ32" s="6">
        <v>0</v>
      </c>
      <c r="BA32" s="7">
        <v>0</v>
      </c>
      <c r="BB32" s="6">
        <v>0</v>
      </c>
      <c r="BC32" s="7">
        <v>0</v>
      </c>
      <c r="BD32" s="8">
        <f t="shared" si="4"/>
        <v>1</v>
      </c>
      <c r="BE32" s="60">
        <f t="shared" si="4"/>
        <v>0</v>
      </c>
      <c r="BF32" s="10">
        <f t="shared" si="5"/>
        <v>2</v>
      </c>
      <c r="BG32" s="17">
        <f t="shared" si="5"/>
        <v>0</v>
      </c>
      <c r="BH32" s="34">
        <f t="shared" si="12"/>
        <v>2</v>
      </c>
      <c r="BI32" s="51">
        <f t="shared" si="6"/>
        <v>0</v>
      </c>
      <c r="BJ32" s="34">
        <f t="shared" si="7"/>
        <v>2</v>
      </c>
      <c r="BK32" s="51">
        <f t="shared" si="8"/>
        <v>0</v>
      </c>
      <c r="BL32" s="34">
        <f t="shared" si="9"/>
        <v>2</v>
      </c>
      <c r="BM32" s="51">
        <f t="shared" si="10"/>
        <v>0</v>
      </c>
      <c r="BN32" s="28"/>
      <c r="BO32" s="28"/>
      <c r="BP32" s="28"/>
      <c r="BQ32" s="28"/>
      <c r="BR32" s="28"/>
      <c r="BS32" s="28"/>
      <c r="BT32" s="28"/>
      <c r="BU32" s="28"/>
      <c r="BV32" s="28"/>
    </row>
    <row r="33" spans="1:74" ht="47.25" customHeight="1" x14ac:dyDescent="0.25">
      <c r="A33" s="32"/>
      <c r="B33" s="32"/>
      <c r="C33" s="33"/>
      <c r="D33" s="3"/>
      <c r="E33" s="3"/>
      <c r="F33" s="3"/>
      <c r="G33" s="3"/>
      <c r="H33" s="3"/>
      <c r="I33" s="3"/>
      <c r="J33" s="3"/>
      <c r="K33" s="3"/>
      <c r="L33" s="3"/>
      <c r="M33" s="49" t="s">
        <v>105</v>
      </c>
      <c r="N33" s="115" t="s">
        <v>113</v>
      </c>
      <c r="O33" s="34">
        <v>32</v>
      </c>
      <c r="P33" s="5" t="s">
        <v>97</v>
      </c>
      <c r="Q33" s="4">
        <f t="shared" si="11"/>
        <v>1</v>
      </c>
      <c r="R33" s="4" t="s">
        <v>82</v>
      </c>
      <c r="S33" s="4">
        <v>10000</v>
      </c>
      <c r="T33" s="4" t="s">
        <v>178</v>
      </c>
      <c r="U33" s="4">
        <v>11</v>
      </c>
      <c r="V33" s="4">
        <v>1</v>
      </c>
      <c r="W33" s="9" t="s">
        <v>120</v>
      </c>
      <c r="X33" s="5" t="s">
        <v>89</v>
      </c>
      <c r="Y33" s="34" t="s">
        <v>114</v>
      </c>
      <c r="Z33" s="6">
        <v>0</v>
      </c>
      <c r="AA33" s="7">
        <v>0</v>
      </c>
      <c r="AB33" s="6">
        <v>0</v>
      </c>
      <c r="AC33" s="7">
        <v>0</v>
      </c>
      <c r="AD33" s="6">
        <v>0</v>
      </c>
      <c r="AE33" s="7">
        <v>0</v>
      </c>
      <c r="AF33" s="8">
        <f>Z33+AB33+AD33</f>
        <v>0</v>
      </c>
      <c r="AG33" s="60">
        <f>AA33+AC33+AE33</f>
        <v>0</v>
      </c>
      <c r="AH33" s="9">
        <v>0</v>
      </c>
      <c r="AI33" s="7">
        <v>0</v>
      </c>
      <c r="AJ33" s="6">
        <v>0</v>
      </c>
      <c r="AK33" s="7">
        <v>0</v>
      </c>
      <c r="AL33" s="6">
        <v>0</v>
      </c>
      <c r="AM33" s="7">
        <v>0</v>
      </c>
      <c r="AN33" s="8">
        <f>AH33+AJ33+AL33</f>
        <v>0</v>
      </c>
      <c r="AO33" s="60">
        <f>AI33+AK33+AM33</f>
        <v>0</v>
      </c>
      <c r="AP33" s="6">
        <v>1</v>
      </c>
      <c r="AQ33" s="7">
        <v>0</v>
      </c>
      <c r="AR33" s="6">
        <v>0</v>
      </c>
      <c r="AS33" s="7">
        <v>0</v>
      </c>
      <c r="AT33" s="6">
        <v>0</v>
      </c>
      <c r="AU33" s="7">
        <v>0</v>
      </c>
      <c r="AV33" s="8">
        <f>AP33+AR33+AT33</f>
        <v>1</v>
      </c>
      <c r="AW33" s="60">
        <f>AQ33+AS33+AU33</f>
        <v>0</v>
      </c>
      <c r="AX33" s="6">
        <v>0</v>
      </c>
      <c r="AY33" s="7">
        <v>0</v>
      </c>
      <c r="AZ33" s="6">
        <v>0</v>
      </c>
      <c r="BA33" s="7">
        <v>0</v>
      </c>
      <c r="BB33" s="6">
        <v>0</v>
      </c>
      <c r="BC33" s="7">
        <v>0</v>
      </c>
      <c r="BD33" s="8">
        <f>AX33+AZ33+BB33</f>
        <v>0</v>
      </c>
      <c r="BE33" s="60">
        <f>AY33+BA33+BC33</f>
        <v>0</v>
      </c>
      <c r="BF33" s="10">
        <f>AF33+AN33+AV33+BD33</f>
        <v>1</v>
      </c>
      <c r="BG33" s="17">
        <f>AG33+AO33+AW33+BE33</f>
        <v>0</v>
      </c>
      <c r="BH33" s="34">
        <v>0</v>
      </c>
      <c r="BI33" s="51">
        <f>BG33*1.1</f>
        <v>0</v>
      </c>
      <c r="BJ33" s="34">
        <v>0</v>
      </c>
      <c r="BK33" s="51">
        <f>BI33*1.1</f>
        <v>0</v>
      </c>
      <c r="BL33" s="34">
        <f>BJ33</f>
        <v>0</v>
      </c>
      <c r="BM33" s="51">
        <f>BK33*1.1</f>
        <v>0</v>
      </c>
      <c r="BN33" s="28"/>
      <c r="BO33" s="28"/>
      <c r="BP33" s="28"/>
      <c r="BQ33" s="28"/>
      <c r="BR33" s="28"/>
      <c r="BS33" s="28"/>
      <c r="BT33" s="28"/>
      <c r="BU33" s="28"/>
      <c r="BV33" s="28"/>
    </row>
    <row r="34" spans="1:74" ht="60" x14ac:dyDescent="0.25">
      <c r="A34" s="32"/>
      <c r="B34" s="32"/>
      <c r="C34" s="33"/>
      <c r="D34" s="3"/>
      <c r="E34" s="3"/>
      <c r="F34" s="3"/>
      <c r="G34" s="3"/>
      <c r="H34" s="3"/>
      <c r="I34" s="3"/>
      <c r="J34" s="3"/>
      <c r="K34" s="3"/>
      <c r="L34" s="3"/>
      <c r="M34" s="49" t="s">
        <v>106</v>
      </c>
      <c r="N34" s="115" t="s">
        <v>115</v>
      </c>
      <c r="O34" s="34">
        <v>1037</v>
      </c>
      <c r="P34" s="4" t="s">
        <v>93</v>
      </c>
      <c r="Q34" s="4">
        <f t="shared" si="11"/>
        <v>1</v>
      </c>
      <c r="R34" s="9" t="s">
        <v>82</v>
      </c>
      <c r="S34" s="4">
        <v>10000</v>
      </c>
      <c r="T34" s="4" t="s">
        <v>178</v>
      </c>
      <c r="U34" s="4">
        <v>11</v>
      </c>
      <c r="V34" s="4">
        <v>1</v>
      </c>
      <c r="W34" s="9" t="s">
        <v>120</v>
      </c>
      <c r="X34" s="11" t="s">
        <v>89</v>
      </c>
      <c r="Y34" s="34" t="s">
        <v>151</v>
      </c>
      <c r="Z34" s="6">
        <v>0</v>
      </c>
      <c r="AA34" s="7">
        <v>0</v>
      </c>
      <c r="AB34" s="6">
        <v>0</v>
      </c>
      <c r="AC34" s="7">
        <v>0</v>
      </c>
      <c r="AD34" s="6">
        <v>0</v>
      </c>
      <c r="AE34" s="7">
        <v>0</v>
      </c>
      <c r="AF34" s="8">
        <f>Z34+AB34+AD34</f>
        <v>0</v>
      </c>
      <c r="AG34" s="60">
        <f>AA34+AC34+AE34</f>
        <v>0</v>
      </c>
      <c r="AH34" s="12">
        <v>0</v>
      </c>
      <c r="AI34" s="7">
        <v>0</v>
      </c>
      <c r="AJ34" s="11">
        <v>0</v>
      </c>
      <c r="AK34" s="7">
        <v>0</v>
      </c>
      <c r="AL34" s="11">
        <v>0</v>
      </c>
      <c r="AM34" s="7">
        <v>0</v>
      </c>
      <c r="AN34" s="8">
        <f>AH34+AJ34+AL34</f>
        <v>0</v>
      </c>
      <c r="AO34" s="60">
        <f>AI34+AK34+AM34</f>
        <v>0</v>
      </c>
      <c r="AP34" s="6">
        <v>0</v>
      </c>
      <c r="AQ34" s="7">
        <v>0</v>
      </c>
      <c r="AR34" s="6">
        <v>0</v>
      </c>
      <c r="AS34" s="7">
        <v>0</v>
      </c>
      <c r="AT34" s="6">
        <v>1</v>
      </c>
      <c r="AU34" s="7">
        <v>0</v>
      </c>
      <c r="AV34" s="8">
        <f>AP34+AR34+AT34</f>
        <v>1</v>
      </c>
      <c r="AW34" s="60">
        <f>AQ34+AS34+AU34</f>
        <v>0</v>
      </c>
      <c r="AX34" s="6">
        <v>0</v>
      </c>
      <c r="AY34" s="7">
        <v>0</v>
      </c>
      <c r="AZ34" s="6">
        <v>0</v>
      </c>
      <c r="BA34" s="7">
        <v>0</v>
      </c>
      <c r="BB34" s="6">
        <v>0</v>
      </c>
      <c r="BC34" s="7">
        <v>0</v>
      </c>
      <c r="BD34" s="8">
        <f>AX34+AZ34+BB34</f>
        <v>0</v>
      </c>
      <c r="BE34" s="60">
        <f>AY34+BA34+BC34</f>
        <v>0</v>
      </c>
      <c r="BF34" s="10">
        <f>AF34+AN34+AV34+BD34</f>
        <v>1</v>
      </c>
      <c r="BG34" s="17">
        <f>AG34+AO34+AW34+BE34</f>
        <v>0</v>
      </c>
      <c r="BH34" s="34">
        <f>BF34</f>
        <v>1</v>
      </c>
      <c r="BI34" s="51">
        <f>BG34*1.1</f>
        <v>0</v>
      </c>
      <c r="BJ34" s="34">
        <f>BH34</f>
        <v>1</v>
      </c>
      <c r="BK34" s="51">
        <f>BI34*1.1</f>
        <v>0</v>
      </c>
      <c r="BL34" s="34">
        <f>BJ34</f>
        <v>1</v>
      </c>
      <c r="BM34" s="51">
        <f>BK34*1.1</f>
        <v>0</v>
      </c>
      <c r="BN34" s="28"/>
      <c r="BO34" s="28"/>
      <c r="BP34" s="28"/>
      <c r="BQ34" s="28"/>
      <c r="BR34" s="28"/>
      <c r="BS34" s="28"/>
      <c r="BT34" s="28"/>
      <c r="BU34" s="28"/>
      <c r="BV34" s="28"/>
    </row>
    <row r="35" spans="1:74" s="147" customFormat="1" ht="43.5" customHeight="1" x14ac:dyDescent="0.25">
      <c r="A35" s="134"/>
      <c r="B35" s="134"/>
      <c r="C35" s="135"/>
      <c r="D35" s="136"/>
      <c r="E35" s="136"/>
      <c r="F35" s="136"/>
      <c r="G35" s="136"/>
      <c r="H35" s="137"/>
      <c r="I35" s="137"/>
      <c r="J35" s="137"/>
      <c r="K35" s="137"/>
      <c r="L35" s="137"/>
      <c r="M35" s="138" t="s">
        <v>116</v>
      </c>
      <c r="N35" s="139" t="s">
        <v>170</v>
      </c>
      <c r="O35" s="140">
        <v>32</v>
      </c>
      <c r="P35" s="140" t="s">
        <v>97</v>
      </c>
      <c r="Q35" s="140">
        <f t="shared" si="11"/>
        <v>2</v>
      </c>
      <c r="R35" s="140" t="s">
        <v>86</v>
      </c>
      <c r="S35" s="140">
        <v>10000</v>
      </c>
      <c r="T35" s="140" t="s">
        <v>178</v>
      </c>
      <c r="U35" s="140">
        <v>11</v>
      </c>
      <c r="V35" s="140">
        <v>1</v>
      </c>
      <c r="W35" s="140" t="s">
        <v>120</v>
      </c>
      <c r="X35" s="141" t="s">
        <v>89</v>
      </c>
      <c r="Y35" s="140" t="s">
        <v>83</v>
      </c>
      <c r="Z35" s="142">
        <v>0</v>
      </c>
      <c r="AA35" s="143">
        <v>0</v>
      </c>
      <c r="AB35" s="142">
        <v>0</v>
      </c>
      <c r="AC35" s="143">
        <v>0</v>
      </c>
      <c r="AD35" s="142">
        <v>1</v>
      </c>
      <c r="AE35" s="143">
        <v>0</v>
      </c>
      <c r="AF35" s="142">
        <f t="shared" si="1"/>
        <v>1</v>
      </c>
      <c r="AG35" s="144">
        <f t="shared" si="1"/>
        <v>0</v>
      </c>
      <c r="AH35" s="140">
        <v>0</v>
      </c>
      <c r="AI35" s="143">
        <v>0</v>
      </c>
      <c r="AJ35" s="142">
        <v>0</v>
      </c>
      <c r="AK35" s="143">
        <v>0</v>
      </c>
      <c r="AL35" s="142">
        <v>0</v>
      </c>
      <c r="AM35" s="143">
        <v>0</v>
      </c>
      <c r="AN35" s="142">
        <f t="shared" si="2"/>
        <v>0</v>
      </c>
      <c r="AO35" s="144">
        <f>AI35+AK35+AM35</f>
        <v>0</v>
      </c>
      <c r="AP35" s="142">
        <v>0</v>
      </c>
      <c r="AQ35" s="143">
        <v>0</v>
      </c>
      <c r="AR35" s="142">
        <v>0</v>
      </c>
      <c r="AS35" s="143">
        <v>0</v>
      </c>
      <c r="AT35" s="142">
        <v>0</v>
      </c>
      <c r="AU35" s="143">
        <v>0</v>
      </c>
      <c r="AV35" s="142">
        <f t="shared" si="3"/>
        <v>0</v>
      </c>
      <c r="AW35" s="144">
        <f t="shared" si="3"/>
        <v>0</v>
      </c>
      <c r="AX35" s="142">
        <v>1</v>
      </c>
      <c r="AY35" s="143">
        <v>0</v>
      </c>
      <c r="AZ35" s="142">
        <v>0</v>
      </c>
      <c r="BA35" s="143">
        <v>0</v>
      </c>
      <c r="BB35" s="142">
        <v>0</v>
      </c>
      <c r="BC35" s="143">
        <v>0</v>
      </c>
      <c r="BD35" s="142">
        <f t="shared" si="4"/>
        <v>1</v>
      </c>
      <c r="BE35" s="144">
        <f t="shared" si="4"/>
        <v>0</v>
      </c>
      <c r="BF35" s="140">
        <f t="shared" si="5"/>
        <v>2</v>
      </c>
      <c r="BG35" s="144">
        <f t="shared" si="5"/>
        <v>0</v>
      </c>
      <c r="BH35" s="145">
        <f t="shared" si="12"/>
        <v>2</v>
      </c>
      <c r="BI35" s="146">
        <f t="shared" si="6"/>
        <v>0</v>
      </c>
      <c r="BJ35" s="145">
        <f t="shared" si="7"/>
        <v>2</v>
      </c>
      <c r="BK35" s="146">
        <f t="shared" si="8"/>
        <v>0</v>
      </c>
      <c r="BL35" s="145">
        <f t="shared" si="9"/>
        <v>2</v>
      </c>
      <c r="BM35" s="146">
        <f t="shared" si="10"/>
        <v>0</v>
      </c>
    </row>
    <row r="36" spans="1:74" s="147" customFormat="1" ht="54" customHeight="1" x14ac:dyDescent="0.25">
      <c r="A36" s="134"/>
      <c r="B36" s="134"/>
      <c r="C36" s="135"/>
      <c r="D36" s="137"/>
      <c r="E36" s="137"/>
      <c r="F36" s="137"/>
      <c r="G36" s="137"/>
      <c r="H36" s="137"/>
      <c r="I36" s="137"/>
      <c r="J36" s="137"/>
      <c r="K36" s="137"/>
      <c r="L36" s="137"/>
      <c r="M36" s="138" t="s">
        <v>117</v>
      </c>
      <c r="N36" s="139" t="s">
        <v>171</v>
      </c>
      <c r="O36" s="145">
        <v>1037</v>
      </c>
      <c r="P36" s="140" t="s">
        <v>93</v>
      </c>
      <c r="Q36" s="140">
        <f t="shared" si="11"/>
        <v>2</v>
      </c>
      <c r="R36" s="140" t="s">
        <v>86</v>
      </c>
      <c r="S36" s="140">
        <v>10000</v>
      </c>
      <c r="T36" s="140" t="s">
        <v>178</v>
      </c>
      <c r="U36" s="140">
        <v>11</v>
      </c>
      <c r="V36" s="140">
        <v>1</v>
      </c>
      <c r="W36" s="140" t="s">
        <v>179</v>
      </c>
      <c r="X36" s="141" t="s">
        <v>89</v>
      </c>
      <c r="Y36" s="140" t="s">
        <v>107</v>
      </c>
      <c r="Z36" s="142">
        <v>0</v>
      </c>
      <c r="AA36" s="143">
        <v>0</v>
      </c>
      <c r="AB36" s="142">
        <v>1</v>
      </c>
      <c r="AC36" s="143">
        <v>0</v>
      </c>
      <c r="AD36" s="142">
        <v>0</v>
      </c>
      <c r="AE36" s="143">
        <v>0</v>
      </c>
      <c r="AF36" s="142">
        <f t="shared" si="1"/>
        <v>1</v>
      </c>
      <c r="AG36" s="143">
        <v>0</v>
      </c>
      <c r="AH36" s="140">
        <v>0</v>
      </c>
      <c r="AI36" s="143">
        <v>0</v>
      </c>
      <c r="AJ36" s="142">
        <v>0</v>
      </c>
      <c r="AK36" s="143">
        <v>0</v>
      </c>
      <c r="AL36" s="142">
        <v>0</v>
      </c>
      <c r="AM36" s="143">
        <v>0</v>
      </c>
      <c r="AN36" s="142">
        <f>AH36+AJ36+AL36</f>
        <v>0</v>
      </c>
      <c r="AO36" s="144">
        <f>AI36+AK36+AM36</f>
        <v>0</v>
      </c>
      <c r="AP36" s="142">
        <v>0</v>
      </c>
      <c r="AQ36" s="143">
        <v>0</v>
      </c>
      <c r="AR36" s="142">
        <v>0</v>
      </c>
      <c r="AS36" s="143">
        <v>0</v>
      </c>
      <c r="AT36" s="142">
        <v>0</v>
      </c>
      <c r="AU36" s="143">
        <v>0</v>
      </c>
      <c r="AV36" s="142">
        <f t="shared" ref="AV36:AW38" si="13">AP36+AR36+AT36</f>
        <v>0</v>
      </c>
      <c r="AW36" s="144">
        <f t="shared" si="13"/>
        <v>0</v>
      </c>
      <c r="AX36" s="142">
        <v>1</v>
      </c>
      <c r="AY36" s="143">
        <v>0</v>
      </c>
      <c r="AZ36" s="142">
        <v>0</v>
      </c>
      <c r="BA36" s="143">
        <v>0</v>
      </c>
      <c r="BB36" s="142">
        <v>0</v>
      </c>
      <c r="BC36" s="143">
        <v>0</v>
      </c>
      <c r="BD36" s="142">
        <f t="shared" ref="BD36:BE38" si="14">AX36+AZ36+BB36</f>
        <v>1</v>
      </c>
      <c r="BE36" s="144">
        <f t="shared" si="14"/>
        <v>0</v>
      </c>
      <c r="BF36" s="140">
        <f t="shared" si="5"/>
        <v>2</v>
      </c>
      <c r="BG36" s="144">
        <f t="shared" si="5"/>
        <v>0</v>
      </c>
      <c r="BH36" s="145">
        <f t="shared" si="12"/>
        <v>2</v>
      </c>
      <c r="BI36" s="146">
        <f t="shared" si="6"/>
        <v>0</v>
      </c>
      <c r="BJ36" s="145">
        <f t="shared" si="7"/>
        <v>2</v>
      </c>
      <c r="BK36" s="146">
        <f t="shared" si="8"/>
        <v>0</v>
      </c>
      <c r="BL36" s="145">
        <f t="shared" si="9"/>
        <v>2</v>
      </c>
      <c r="BM36" s="146">
        <f t="shared" si="10"/>
        <v>0</v>
      </c>
    </row>
    <row r="37" spans="1:74" ht="84.75" customHeight="1" x14ac:dyDescent="0.25">
      <c r="A37" s="32"/>
      <c r="B37" s="32"/>
      <c r="C37" s="33"/>
      <c r="D37" s="2"/>
      <c r="E37" s="2"/>
      <c r="F37" s="2"/>
      <c r="G37" s="2"/>
      <c r="H37" s="3"/>
      <c r="I37" s="3"/>
      <c r="J37" s="3"/>
      <c r="K37" s="3"/>
      <c r="L37" s="3"/>
      <c r="M37" s="49" t="s">
        <v>183</v>
      </c>
      <c r="N37" s="117" t="s">
        <v>182</v>
      </c>
      <c r="O37" s="34">
        <v>29</v>
      </c>
      <c r="P37" s="5" t="s">
        <v>111</v>
      </c>
      <c r="Q37" s="4">
        <f>BF37</f>
        <v>1</v>
      </c>
      <c r="R37" s="4" t="s">
        <v>82</v>
      </c>
      <c r="S37" s="4">
        <v>10000</v>
      </c>
      <c r="T37" s="4" t="s">
        <v>178</v>
      </c>
      <c r="U37" s="4">
        <v>11</v>
      </c>
      <c r="V37" s="4">
        <v>1</v>
      </c>
      <c r="W37" s="4" t="s">
        <v>179</v>
      </c>
      <c r="X37" s="50" t="s">
        <v>89</v>
      </c>
      <c r="Y37" s="9" t="s">
        <v>108</v>
      </c>
      <c r="Z37" s="6">
        <v>0</v>
      </c>
      <c r="AA37" s="7">
        <v>0</v>
      </c>
      <c r="AB37" s="6">
        <v>0</v>
      </c>
      <c r="AC37" s="7">
        <v>0</v>
      </c>
      <c r="AD37" s="6">
        <v>0</v>
      </c>
      <c r="AE37" s="7">
        <v>0</v>
      </c>
      <c r="AF37" s="8">
        <f>Z37+AB37+AD37</f>
        <v>0</v>
      </c>
      <c r="AG37" s="60">
        <f>AA37+AC37+AE37</f>
        <v>0</v>
      </c>
      <c r="AH37" s="9">
        <v>0</v>
      </c>
      <c r="AI37" s="7">
        <v>0</v>
      </c>
      <c r="AJ37" s="6">
        <v>0</v>
      </c>
      <c r="AK37" s="7">
        <v>0</v>
      </c>
      <c r="AL37" s="6">
        <v>1</v>
      </c>
      <c r="AM37" s="7">
        <v>0</v>
      </c>
      <c r="AN37" s="8">
        <f>AH37+AJ37+AL37</f>
        <v>1</v>
      </c>
      <c r="AO37" s="60">
        <f>AI37+AK37+AM37</f>
        <v>0</v>
      </c>
      <c r="AP37" s="6">
        <v>0</v>
      </c>
      <c r="AQ37" s="7">
        <v>0</v>
      </c>
      <c r="AR37" s="6">
        <v>0</v>
      </c>
      <c r="AS37" s="7">
        <v>0</v>
      </c>
      <c r="AT37" s="6">
        <v>0</v>
      </c>
      <c r="AU37" s="7">
        <v>0</v>
      </c>
      <c r="AV37" s="8">
        <f t="shared" si="13"/>
        <v>0</v>
      </c>
      <c r="AW37" s="60">
        <f t="shared" si="13"/>
        <v>0</v>
      </c>
      <c r="AX37" s="6">
        <v>0</v>
      </c>
      <c r="AY37" s="7">
        <v>0</v>
      </c>
      <c r="AZ37" s="6">
        <v>0</v>
      </c>
      <c r="BA37" s="7">
        <v>0</v>
      </c>
      <c r="BB37" s="6">
        <v>0</v>
      </c>
      <c r="BC37" s="7">
        <v>0</v>
      </c>
      <c r="BD37" s="8">
        <f t="shared" si="14"/>
        <v>0</v>
      </c>
      <c r="BE37" s="60">
        <f t="shared" si="14"/>
        <v>0</v>
      </c>
      <c r="BF37" s="10">
        <f>AF37+AN37+AV37+BD37</f>
        <v>1</v>
      </c>
      <c r="BG37" s="17">
        <f>AG37+AO37+AW37+BE37</f>
        <v>0</v>
      </c>
      <c r="BH37" s="34">
        <v>0</v>
      </c>
      <c r="BI37" s="51">
        <f>BG37*1.1</f>
        <v>0</v>
      </c>
      <c r="BJ37" s="34">
        <f>BH37</f>
        <v>0</v>
      </c>
      <c r="BK37" s="51">
        <f>BI37*1.1</f>
        <v>0</v>
      </c>
      <c r="BL37" s="34">
        <f>BJ37</f>
        <v>0</v>
      </c>
      <c r="BM37" s="51">
        <f>BK37*1.1</f>
        <v>0</v>
      </c>
      <c r="BN37" s="28"/>
      <c r="BO37" s="28"/>
      <c r="BP37" s="28"/>
      <c r="BQ37" s="28"/>
      <c r="BR37" s="28"/>
      <c r="BS37" s="28"/>
      <c r="BT37" s="28"/>
      <c r="BU37" s="28"/>
      <c r="BV37" s="28"/>
    </row>
    <row r="38" spans="1:74" ht="93" customHeight="1" x14ac:dyDescent="0.25">
      <c r="A38" s="32"/>
      <c r="B38" s="32"/>
      <c r="C38" s="33"/>
      <c r="D38" s="3"/>
      <c r="E38" s="3"/>
      <c r="F38" s="3"/>
      <c r="G38" s="3"/>
      <c r="H38" s="3"/>
      <c r="I38" s="3"/>
      <c r="J38" s="3"/>
      <c r="K38" s="3"/>
      <c r="L38" s="3"/>
      <c r="M38" s="49" t="s">
        <v>184</v>
      </c>
      <c r="N38" s="115" t="s">
        <v>110</v>
      </c>
      <c r="O38" s="4">
        <v>32</v>
      </c>
      <c r="P38" s="4" t="s">
        <v>97</v>
      </c>
      <c r="Q38" s="4">
        <f t="shared" ref="Q38" si="15">BF38</f>
        <v>1</v>
      </c>
      <c r="R38" s="4" t="s">
        <v>82</v>
      </c>
      <c r="S38" s="4">
        <v>10000</v>
      </c>
      <c r="T38" s="4" t="s">
        <v>178</v>
      </c>
      <c r="U38" s="4">
        <v>11</v>
      </c>
      <c r="V38" s="4">
        <v>1</v>
      </c>
      <c r="W38" s="4" t="s">
        <v>179</v>
      </c>
      <c r="X38" s="50" t="s">
        <v>89</v>
      </c>
      <c r="Y38" s="9" t="s">
        <v>108</v>
      </c>
      <c r="Z38" s="6">
        <v>0</v>
      </c>
      <c r="AA38" s="7">
        <v>0</v>
      </c>
      <c r="AB38" s="6">
        <v>0</v>
      </c>
      <c r="AC38" s="7">
        <v>0</v>
      </c>
      <c r="AD38" s="6">
        <v>0</v>
      </c>
      <c r="AE38" s="7">
        <v>0</v>
      </c>
      <c r="AF38" s="8">
        <f>Z38+AB38+AD38</f>
        <v>0</v>
      </c>
      <c r="AG38" s="60">
        <f>AA38+AC38+AE38</f>
        <v>0</v>
      </c>
      <c r="AH38" s="9">
        <v>0</v>
      </c>
      <c r="AI38" s="7">
        <v>0</v>
      </c>
      <c r="AJ38" s="6">
        <v>0</v>
      </c>
      <c r="AK38" s="7">
        <v>0</v>
      </c>
      <c r="AL38" s="6">
        <v>1</v>
      </c>
      <c r="AM38" s="7">
        <v>0</v>
      </c>
      <c r="AN38" s="8">
        <f>AH38+AJ38+AL38</f>
        <v>1</v>
      </c>
      <c r="AO38" s="60">
        <f>AI38+AK38+AM38</f>
        <v>0</v>
      </c>
      <c r="AP38" s="6">
        <v>0</v>
      </c>
      <c r="AQ38" s="7">
        <v>0</v>
      </c>
      <c r="AR38" s="6">
        <v>0</v>
      </c>
      <c r="AS38" s="7">
        <v>0</v>
      </c>
      <c r="AT38" s="6">
        <v>0</v>
      </c>
      <c r="AU38" s="7">
        <v>0</v>
      </c>
      <c r="AV38" s="8">
        <f t="shared" si="13"/>
        <v>0</v>
      </c>
      <c r="AW38" s="60">
        <f t="shared" si="13"/>
        <v>0</v>
      </c>
      <c r="AX38" s="6">
        <v>0</v>
      </c>
      <c r="AY38" s="7">
        <v>0</v>
      </c>
      <c r="AZ38" s="6">
        <v>0</v>
      </c>
      <c r="BA38" s="7">
        <v>0</v>
      </c>
      <c r="BB38" s="6">
        <v>0</v>
      </c>
      <c r="BC38" s="7">
        <v>0</v>
      </c>
      <c r="BD38" s="8">
        <f t="shared" si="14"/>
        <v>0</v>
      </c>
      <c r="BE38" s="60">
        <f t="shared" si="14"/>
        <v>0</v>
      </c>
      <c r="BF38" s="10">
        <f>AF38+AN38+AV38+BD38</f>
        <v>1</v>
      </c>
      <c r="BG38" s="17">
        <f>AG38+AO38+AW38+BE38</f>
        <v>0</v>
      </c>
      <c r="BH38" s="34">
        <v>0</v>
      </c>
      <c r="BI38" s="51">
        <f>BG38*1.1</f>
        <v>0</v>
      </c>
      <c r="BJ38" s="34">
        <f>BH38</f>
        <v>0</v>
      </c>
      <c r="BK38" s="51">
        <f>BI38*1.1</f>
        <v>0</v>
      </c>
      <c r="BL38" s="34">
        <f>BJ38</f>
        <v>0</v>
      </c>
      <c r="BM38" s="51">
        <f>BK38*1.1</f>
        <v>0</v>
      </c>
      <c r="BN38" s="28"/>
      <c r="BO38" s="28"/>
      <c r="BP38" s="28"/>
      <c r="BQ38" s="28"/>
      <c r="BR38" s="28"/>
      <c r="BS38" s="28"/>
      <c r="BT38" s="28"/>
      <c r="BU38" s="28"/>
      <c r="BV38" s="28"/>
    </row>
    <row r="39" spans="1:74" s="147" customFormat="1" ht="39.75" customHeight="1" x14ac:dyDescent="0.25">
      <c r="A39" s="134"/>
      <c r="B39" s="134"/>
      <c r="C39" s="135"/>
      <c r="D39" s="137"/>
      <c r="E39" s="137"/>
      <c r="F39" s="137"/>
      <c r="G39" s="137"/>
      <c r="H39" s="137"/>
      <c r="I39" s="137"/>
      <c r="J39" s="137"/>
      <c r="K39" s="137"/>
      <c r="L39" s="137"/>
      <c r="M39" s="148">
        <v>1.1200000000000001</v>
      </c>
      <c r="N39" s="139" t="s">
        <v>168</v>
      </c>
      <c r="O39" s="149" t="s">
        <v>166</v>
      </c>
      <c r="P39" s="141" t="s">
        <v>165</v>
      </c>
      <c r="Q39" s="140">
        <v>1</v>
      </c>
      <c r="R39" s="140" t="s">
        <v>82</v>
      </c>
      <c r="S39" s="140">
        <v>10000</v>
      </c>
      <c r="T39" s="140" t="s">
        <v>178</v>
      </c>
      <c r="U39" s="140">
        <v>11</v>
      </c>
      <c r="V39" s="140">
        <v>1</v>
      </c>
      <c r="W39" s="140" t="s">
        <v>179</v>
      </c>
      <c r="X39" s="150" t="s">
        <v>89</v>
      </c>
      <c r="Y39" s="140" t="s">
        <v>169</v>
      </c>
      <c r="Z39" s="140">
        <v>0</v>
      </c>
      <c r="AA39" s="144">
        <v>0</v>
      </c>
      <c r="AB39" s="140">
        <v>1</v>
      </c>
      <c r="AC39" s="144">
        <v>0</v>
      </c>
      <c r="AD39" s="140">
        <v>0</v>
      </c>
      <c r="AE39" s="144">
        <v>0</v>
      </c>
      <c r="AF39" s="142">
        <f t="shared" ref="AF39:AF41" si="16">Z39+AB39+AD39</f>
        <v>1</v>
      </c>
      <c r="AG39" s="144">
        <f t="shared" ref="AG39:AG41" si="17">AA39+AC39+AE39</f>
        <v>0</v>
      </c>
      <c r="AH39" s="140">
        <v>0</v>
      </c>
      <c r="AI39" s="144">
        <v>0</v>
      </c>
      <c r="AJ39" s="140">
        <v>0</v>
      </c>
      <c r="AK39" s="144">
        <v>0</v>
      </c>
      <c r="AL39" s="140">
        <v>0</v>
      </c>
      <c r="AM39" s="144">
        <v>0</v>
      </c>
      <c r="AN39" s="142">
        <f t="shared" ref="AN39:AN41" si="18">AH39+AJ39+AL39</f>
        <v>0</v>
      </c>
      <c r="AO39" s="144">
        <f t="shared" ref="AO39:AO41" si="19">AI39+AK39+AM39</f>
        <v>0</v>
      </c>
      <c r="AP39" s="140">
        <v>0</v>
      </c>
      <c r="AQ39" s="144">
        <v>0</v>
      </c>
      <c r="AR39" s="140">
        <v>0</v>
      </c>
      <c r="AS39" s="144">
        <v>0</v>
      </c>
      <c r="AT39" s="140">
        <v>0</v>
      </c>
      <c r="AU39" s="144">
        <v>0</v>
      </c>
      <c r="AV39" s="142">
        <f t="shared" ref="AV39:AV41" si="20">AP39+AR39+AT39</f>
        <v>0</v>
      </c>
      <c r="AW39" s="144">
        <f t="shared" ref="AW39:AW41" si="21">AQ39+AS39+AU39</f>
        <v>0</v>
      </c>
      <c r="AX39" s="140">
        <v>0</v>
      </c>
      <c r="AY39" s="144">
        <v>0</v>
      </c>
      <c r="AZ39" s="140">
        <v>0</v>
      </c>
      <c r="BA39" s="144">
        <v>0</v>
      </c>
      <c r="BB39" s="140">
        <v>0</v>
      </c>
      <c r="BC39" s="144">
        <v>0</v>
      </c>
      <c r="BD39" s="142">
        <f t="shared" ref="BD39:BD41" si="22">AX39+AZ39+BB39</f>
        <v>0</v>
      </c>
      <c r="BE39" s="144">
        <f t="shared" ref="BE39:BE41" si="23">AY39+BA39+BC39</f>
        <v>0</v>
      </c>
      <c r="BF39" s="140">
        <f t="shared" ref="BF39:BF41" si="24">AF39+AN39+AV39+BD39</f>
        <v>1</v>
      </c>
      <c r="BG39" s="144">
        <f t="shared" ref="BG39:BG41" si="25">AG39+AO39+AW39+BE39</f>
        <v>0</v>
      </c>
      <c r="BH39" s="145">
        <f>BF39</f>
        <v>1</v>
      </c>
      <c r="BI39" s="146">
        <f>BG39*1.1</f>
        <v>0</v>
      </c>
      <c r="BJ39" s="145">
        <f>BH39</f>
        <v>1</v>
      </c>
      <c r="BK39" s="146">
        <f>BI39*1.1</f>
        <v>0</v>
      </c>
      <c r="BL39" s="145">
        <f>BJ39</f>
        <v>1</v>
      </c>
      <c r="BM39" s="146">
        <f>BK39*1.1</f>
        <v>0</v>
      </c>
    </row>
    <row r="40" spans="1:74" ht="49.5" customHeight="1" x14ac:dyDescent="0.25">
      <c r="A40" s="32"/>
      <c r="B40" s="32"/>
      <c r="C40" s="33"/>
      <c r="D40" s="3"/>
      <c r="E40" s="3"/>
      <c r="F40" s="3"/>
      <c r="G40" s="3"/>
      <c r="H40" s="3"/>
      <c r="I40" s="3"/>
      <c r="J40" s="3"/>
      <c r="K40" s="3"/>
      <c r="L40" s="3"/>
      <c r="M40" s="96">
        <v>1.1299999999999999</v>
      </c>
      <c r="N40" s="115" t="s">
        <v>167</v>
      </c>
      <c r="O40" s="22" t="s">
        <v>166</v>
      </c>
      <c r="P40" s="95" t="s">
        <v>165</v>
      </c>
      <c r="Q40" s="9">
        <v>1</v>
      </c>
      <c r="R40" s="9" t="s">
        <v>82</v>
      </c>
      <c r="S40" s="4">
        <v>10000</v>
      </c>
      <c r="T40" s="4" t="s">
        <v>178</v>
      </c>
      <c r="U40" s="4">
        <v>11</v>
      </c>
      <c r="V40" s="4">
        <v>1</v>
      </c>
      <c r="W40" s="4" t="s">
        <v>179</v>
      </c>
      <c r="X40" s="11" t="s">
        <v>89</v>
      </c>
      <c r="Y40" s="9" t="s">
        <v>169</v>
      </c>
      <c r="Z40" s="9">
        <v>0</v>
      </c>
      <c r="AA40" s="21">
        <v>0</v>
      </c>
      <c r="AB40" s="9">
        <v>0</v>
      </c>
      <c r="AC40" s="21">
        <v>0</v>
      </c>
      <c r="AD40" s="9">
        <v>0</v>
      </c>
      <c r="AE40" s="21">
        <v>0</v>
      </c>
      <c r="AF40" s="8">
        <f t="shared" si="16"/>
        <v>0</v>
      </c>
      <c r="AG40" s="60">
        <f t="shared" si="17"/>
        <v>0</v>
      </c>
      <c r="AH40" s="9">
        <v>0</v>
      </c>
      <c r="AI40" s="21">
        <v>0</v>
      </c>
      <c r="AJ40" s="9">
        <v>0</v>
      </c>
      <c r="AK40" s="21">
        <v>0</v>
      </c>
      <c r="AL40" s="9">
        <v>0</v>
      </c>
      <c r="AM40" s="21">
        <v>0</v>
      </c>
      <c r="AN40" s="8">
        <f t="shared" si="18"/>
        <v>0</v>
      </c>
      <c r="AO40" s="60">
        <f t="shared" si="19"/>
        <v>0</v>
      </c>
      <c r="AP40" s="9">
        <v>0</v>
      </c>
      <c r="AQ40" s="21">
        <v>0</v>
      </c>
      <c r="AR40" s="9">
        <v>1</v>
      </c>
      <c r="AS40" s="21">
        <v>0</v>
      </c>
      <c r="AT40" s="9">
        <v>0</v>
      </c>
      <c r="AU40" s="21">
        <v>0</v>
      </c>
      <c r="AV40" s="8">
        <f t="shared" si="20"/>
        <v>1</v>
      </c>
      <c r="AW40" s="60">
        <f t="shared" si="21"/>
        <v>0</v>
      </c>
      <c r="AX40" s="9">
        <v>0</v>
      </c>
      <c r="AY40" s="21">
        <v>0</v>
      </c>
      <c r="AZ40" s="9">
        <v>0</v>
      </c>
      <c r="BA40" s="21">
        <v>0</v>
      </c>
      <c r="BB40" s="9">
        <v>0</v>
      </c>
      <c r="BC40" s="21">
        <v>0</v>
      </c>
      <c r="BD40" s="8">
        <f t="shared" si="22"/>
        <v>0</v>
      </c>
      <c r="BE40" s="60">
        <f t="shared" si="23"/>
        <v>0</v>
      </c>
      <c r="BF40" s="10">
        <f t="shared" si="24"/>
        <v>1</v>
      </c>
      <c r="BG40" s="17">
        <f t="shared" si="25"/>
        <v>0</v>
      </c>
      <c r="BH40" s="34">
        <f>BF40</f>
        <v>1</v>
      </c>
      <c r="BI40" s="51">
        <f>BG40*1.1</f>
        <v>0</v>
      </c>
      <c r="BJ40" s="34">
        <f>BH40</f>
        <v>1</v>
      </c>
      <c r="BK40" s="51">
        <f>BI40*1.1</f>
        <v>0</v>
      </c>
      <c r="BL40" s="34">
        <f>BJ40</f>
        <v>1</v>
      </c>
      <c r="BM40" s="51">
        <f>BK40*1.1</f>
        <v>0</v>
      </c>
      <c r="BN40" s="28"/>
      <c r="BO40" s="28"/>
      <c r="BP40" s="28"/>
      <c r="BQ40" s="28"/>
      <c r="BR40" s="28"/>
      <c r="BS40" s="28"/>
      <c r="BT40" s="28"/>
      <c r="BU40" s="28"/>
      <c r="BV40" s="28"/>
    </row>
    <row r="41" spans="1:74" s="147" customFormat="1" ht="38.25" customHeight="1" x14ac:dyDescent="0.25">
      <c r="A41" s="134"/>
      <c r="B41" s="134"/>
      <c r="C41" s="135"/>
      <c r="D41" s="137"/>
      <c r="E41" s="137"/>
      <c r="F41" s="137"/>
      <c r="G41" s="137"/>
      <c r="H41" s="137"/>
      <c r="I41" s="137"/>
      <c r="J41" s="137"/>
      <c r="K41" s="137"/>
      <c r="L41" s="137"/>
      <c r="M41" s="148">
        <v>1.1399999999999999</v>
      </c>
      <c r="N41" s="139" t="s">
        <v>164</v>
      </c>
      <c r="O41" s="149" t="s">
        <v>163</v>
      </c>
      <c r="P41" s="141" t="s">
        <v>109</v>
      </c>
      <c r="Q41" s="140">
        <v>17</v>
      </c>
      <c r="R41" s="145" t="s">
        <v>162</v>
      </c>
      <c r="S41" s="140">
        <v>10000</v>
      </c>
      <c r="T41" s="140" t="s">
        <v>178</v>
      </c>
      <c r="U41" s="140">
        <v>11</v>
      </c>
      <c r="V41" s="140">
        <v>1</v>
      </c>
      <c r="W41" s="140" t="s">
        <v>179</v>
      </c>
      <c r="X41" s="150" t="s">
        <v>89</v>
      </c>
      <c r="Y41" s="140" t="s">
        <v>169</v>
      </c>
      <c r="Z41" s="140">
        <v>0</v>
      </c>
      <c r="AA41" s="144">
        <v>0</v>
      </c>
      <c r="AB41" s="140">
        <v>1</v>
      </c>
      <c r="AC41" s="144">
        <v>0</v>
      </c>
      <c r="AD41" s="140">
        <v>2</v>
      </c>
      <c r="AE41" s="144">
        <v>0</v>
      </c>
      <c r="AF41" s="142">
        <f t="shared" si="16"/>
        <v>3</v>
      </c>
      <c r="AG41" s="144">
        <f t="shared" si="17"/>
        <v>0</v>
      </c>
      <c r="AH41" s="140">
        <v>1</v>
      </c>
      <c r="AI41" s="144">
        <v>0</v>
      </c>
      <c r="AJ41" s="140">
        <v>1</v>
      </c>
      <c r="AK41" s="144">
        <v>0</v>
      </c>
      <c r="AL41" s="140">
        <v>2</v>
      </c>
      <c r="AM41" s="144">
        <v>0</v>
      </c>
      <c r="AN41" s="142">
        <f t="shared" si="18"/>
        <v>4</v>
      </c>
      <c r="AO41" s="144">
        <f t="shared" si="19"/>
        <v>0</v>
      </c>
      <c r="AP41" s="140">
        <v>1</v>
      </c>
      <c r="AQ41" s="144">
        <v>0</v>
      </c>
      <c r="AR41" s="140">
        <v>1</v>
      </c>
      <c r="AS41" s="144">
        <v>0</v>
      </c>
      <c r="AT41" s="140">
        <v>2</v>
      </c>
      <c r="AU41" s="144">
        <v>0</v>
      </c>
      <c r="AV41" s="142">
        <f t="shared" si="20"/>
        <v>4</v>
      </c>
      <c r="AW41" s="144">
        <f t="shared" si="21"/>
        <v>0</v>
      </c>
      <c r="AX41" s="140">
        <v>1</v>
      </c>
      <c r="AY41" s="144">
        <v>0</v>
      </c>
      <c r="AZ41" s="140">
        <v>1</v>
      </c>
      <c r="BA41" s="144">
        <v>0</v>
      </c>
      <c r="BB41" s="140">
        <v>3</v>
      </c>
      <c r="BC41" s="144">
        <v>0</v>
      </c>
      <c r="BD41" s="142">
        <f t="shared" si="22"/>
        <v>5</v>
      </c>
      <c r="BE41" s="144">
        <f t="shared" si="23"/>
        <v>0</v>
      </c>
      <c r="BF41" s="140">
        <f t="shared" si="24"/>
        <v>16</v>
      </c>
      <c r="BG41" s="144">
        <f t="shared" si="25"/>
        <v>0</v>
      </c>
      <c r="BH41" s="145">
        <f>BF41</f>
        <v>16</v>
      </c>
      <c r="BI41" s="146">
        <f>BG41*1.1</f>
        <v>0</v>
      </c>
      <c r="BJ41" s="145">
        <f>BH41</f>
        <v>16</v>
      </c>
      <c r="BK41" s="146">
        <f>BI41*1.1</f>
        <v>0</v>
      </c>
      <c r="BL41" s="145">
        <f>BJ41</f>
        <v>16</v>
      </c>
      <c r="BM41" s="146">
        <f>BK41*1.1</f>
        <v>0</v>
      </c>
    </row>
    <row r="42" spans="1:74" s="28" customFormat="1" ht="21.75" customHeight="1" x14ac:dyDescent="0.25">
      <c r="A42" s="36"/>
      <c r="B42" s="36"/>
      <c r="C42" s="33"/>
      <c r="D42" s="2"/>
      <c r="E42" s="2"/>
      <c r="F42" s="2"/>
      <c r="G42" s="2"/>
      <c r="H42" s="3"/>
      <c r="I42" s="3"/>
      <c r="J42" s="3"/>
      <c r="K42" s="3"/>
      <c r="L42" s="3"/>
      <c r="M42" s="35"/>
      <c r="N42" s="118"/>
      <c r="O42" s="4"/>
      <c r="P42" s="4"/>
      <c r="Q42" s="4"/>
      <c r="R42" s="4"/>
      <c r="S42" s="4"/>
      <c r="T42" s="4"/>
      <c r="U42" s="6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35"/>
      <c r="BG42" s="35"/>
      <c r="BH42" s="35"/>
      <c r="BI42" s="35"/>
      <c r="BJ42" s="35"/>
      <c r="BK42" s="35"/>
      <c r="BL42" s="35"/>
      <c r="BM42" s="35"/>
    </row>
    <row r="43" spans="1:74" ht="75" x14ac:dyDescent="0.25">
      <c r="A43" s="32"/>
      <c r="B43" s="32"/>
      <c r="C43" s="33"/>
      <c r="D43" s="3"/>
      <c r="E43" s="3"/>
      <c r="F43" s="3"/>
      <c r="G43" s="3"/>
      <c r="H43" s="3"/>
      <c r="I43" s="3"/>
      <c r="J43" s="3"/>
      <c r="K43" s="3"/>
      <c r="L43" s="3"/>
      <c r="M43" s="97">
        <v>2</v>
      </c>
      <c r="N43" s="55" t="s">
        <v>216</v>
      </c>
      <c r="O43" s="39">
        <v>991</v>
      </c>
      <c r="P43" s="39" t="s">
        <v>188</v>
      </c>
      <c r="Q43" s="39">
        <v>500</v>
      </c>
      <c r="R43" s="39" t="s">
        <v>82</v>
      </c>
      <c r="S43" s="39" t="s">
        <v>191</v>
      </c>
      <c r="T43" s="40" t="s">
        <v>192</v>
      </c>
      <c r="U43" s="40" t="s">
        <v>87</v>
      </c>
      <c r="V43" s="23" t="s">
        <v>88</v>
      </c>
      <c r="W43" s="19" t="s">
        <v>120</v>
      </c>
      <c r="X43" s="56" t="s">
        <v>89</v>
      </c>
      <c r="Y43" s="19" t="s">
        <v>172</v>
      </c>
      <c r="Z43" s="39">
        <f>SUM(Z44:Z48)</f>
        <v>0</v>
      </c>
      <c r="AA43" s="57">
        <f>SUM(AA44:AA48)</f>
        <v>0</v>
      </c>
      <c r="AB43" s="39">
        <f t="shared" ref="AB43:BM43" si="26">SUM(AB44:AB48)</f>
        <v>0</v>
      </c>
      <c r="AC43" s="57">
        <f t="shared" si="26"/>
        <v>0</v>
      </c>
      <c r="AD43" s="39">
        <f t="shared" si="26"/>
        <v>1</v>
      </c>
      <c r="AE43" s="57">
        <f>SUM(AE44:AE48)</f>
        <v>40000</v>
      </c>
      <c r="AF43" s="39">
        <f t="shared" si="26"/>
        <v>1</v>
      </c>
      <c r="AG43" s="57">
        <f t="shared" si="26"/>
        <v>40000</v>
      </c>
      <c r="AH43" s="39">
        <f t="shared" si="26"/>
        <v>0</v>
      </c>
      <c r="AI43" s="57">
        <f t="shared" si="26"/>
        <v>0</v>
      </c>
      <c r="AJ43" s="39">
        <f t="shared" si="26"/>
        <v>0</v>
      </c>
      <c r="AK43" s="57">
        <f t="shared" si="26"/>
        <v>0</v>
      </c>
      <c r="AL43" s="39">
        <f t="shared" si="26"/>
        <v>0</v>
      </c>
      <c r="AM43" s="57">
        <f t="shared" si="26"/>
        <v>0</v>
      </c>
      <c r="AN43" s="39">
        <f t="shared" si="26"/>
        <v>0</v>
      </c>
      <c r="AO43" s="57">
        <f t="shared" si="26"/>
        <v>0</v>
      </c>
      <c r="AP43" s="39">
        <f t="shared" si="26"/>
        <v>0</v>
      </c>
      <c r="AQ43" s="57">
        <f t="shared" si="26"/>
        <v>0</v>
      </c>
      <c r="AR43" s="39">
        <f t="shared" si="26"/>
        <v>0</v>
      </c>
      <c r="AS43" s="57">
        <f t="shared" si="26"/>
        <v>0</v>
      </c>
      <c r="AT43" s="39">
        <f t="shared" si="26"/>
        <v>1</v>
      </c>
      <c r="AU43" s="57">
        <f>SUM(AU44:AU48)</f>
        <v>5249094</v>
      </c>
      <c r="AV43" s="39">
        <f t="shared" si="26"/>
        <v>1</v>
      </c>
      <c r="AW43" s="57">
        <f t="shared" si="26"/>
        <v>5249094</v>
      </c>
      <c r="AX43" s="39">
        <f t="shared" si="26"/>
        <v>54</v>
      </c>
      <c r="AY43" s="57">
        <f t="shared" si="26"/>
        <v>462405</v>
      </c>
      <c r="AZ43" s="39">
        <f t="shared" si="26"/>
        <v>0</v>
      </c>
      <c r="BA43" s="57">
        <f t="shared" si="26"/>
        <v>0</v>
      </c>
      <c r="BB43" s="39">
        <f t="shared" si="26"/>
        <v>0</v>
      </c>
      <c r="BC43" s="57">
        <f t="shared" si="26"/>
        <v>0</v>
      </c>
      <c r="BD43" s="39">
        <f t="shared" si="26"/>
        <v>54</v>
      </c>
      <c r="BE43" s="57">
        <f t="shared" si="26"/>
        <v>462405</v>
      </c>
      <c r="BF43" s="39">
        <f t="shared" si="26"/>
        <v>56</v>
      </c>
      <c r="BG43" s="57">
        <f>SUM(BG44:BG48)</f>
        <v>5751499</v>
      </c>
      <c r="BH43" s="39">
        <f t="shared" si="26"/>
        <v>56</v>
      </c>
      <c r="BI43" s="57">
        <f t="shared" si="26"/>
        <v>6326648.9000000004</v>
      </c>
      <c r="BJ43" s="39">
        <f t="shared" si="26"/>
        <v>56</v>
      </c>
      <c r="BK43" s="57">
        <f t="shared" si="26"/>
        <v>6959313.790000001</v>
      </c>
      <c r="BL43" s="39">
        <f t="shared" si="26"/>
        <v>56</v>
      </c>
      <c r="BM43" s="57">
        <f t="shared" si="26"/>
        <v>7655245.1690000016</v>
      </c>
      <c r="BN43" s="68"/>
      <c r="BO43" s="28"/>
      <c r="BP43" s="28"/>
      <c r="BQ43" s="28"/>
      <c r="BR43" s="28"/>
      <c r="BS43" s="28"/>
      <c r="BT43" s="28"/>
      <c r="BU43" s="28"/>
      <c r="BV43" s="28"/>
    </row>
    <row r="44" spans="1:74" s="147" customFormat="1" ht="60" x14ac:dyDescent="0.25">
      <c r="A44" s="134"/>
      <c r="B44" s="134"/>
      <c r="C44" s="135"/>
      <c r="D44" s="137"/>
      <c r="E44" s="137"/>
      <c r="F44" s="137"/>
      <c r="G44" s="137"/>
      <c r="H44" s="137"/>
      <c r="I44" s="137"/>
      <c r="J44" s="137"/>
      <c r="K44" s="137"/>
      <c r="L44" s="137"/>
      <c r="M44" s="138" t="s">
        <v>112</v>
      </c>
      <c r="N44" s="151" t="s">
        <v>224</v>
      </c>
      <c r="O44" s="145">
        <v>500</v>
      </c>
      <c r="P44" s="152" t="s">
        <v>185</v>
      </c>
      <c r="Q44" s="140">
        <f>BF44</f>
        <v>1</v>
      </c>
      <c r="R44" s="140" t="s">
        <v>82</v>
      </c>
      <c r="S44" s="153" t="s">
        <v>118</v>
      </c>
      <c r="T44" s="154" t="s">
        <v>119</v>
      </c>
      <c r="U44" s="140" t="s">
        <v>87</v>
      </c>
      <c r="V44" s="149" t="s">
        <v>88</v>
      </c>
      <c r="W44" s="140" t="s">
        <v>120</v>
      </c>
      <c r="X44" s="152" t="s">
        <v>89</v>
      </c>
      <c r="Y44" s="140" t="s">
        <v>121</v>
      </c>
      <c r="Z44" s="142">
        <v>0</v>
      </c>
      <c r="AA44" s="143">
        <v>0</v>
      </c>
      <c r="AB44" s="142">
        <v>0</v>
      </c>
      <c r="AC44" s="143">
        <v>0</v>
      </c>
      <c r="AD44" s="150">
        <v>1</v>
      </c>
      <c r="AE44" s="143">
        <v>40000</v>
      </c>
      <c r="AF44" s="142">
        <f t="shared" ref="AF44:AG48" si="27">Z44+AB44+AD44</f>
        <v>1</v>
      </c>
      <c r="AG44" s="144">
        <f t="shared" si="27"/>
        <v>40000</v>
      </c>
      <c r="AH44" s="140">
        <v>0</v>
      </c>
      <c r="AI44" s="143">
        <v>0</v>
      </c>
      <c r="AJ44" s="150">
        <v>0</v>
      </c>
      <c r="AK44" s="143">
        <v>0</v>
      </c>
      <c r="AL44" s="150">
        <v>0</v>
      </c>
      <c r="AM44" s="143">
        <v>0</v>
      </c>
      <c r="AN44" s="142">
        <f t="shared" ref="AN44:AO48" si="28">AH44+AJ44+AL44</f>
        <v>0</v>
      </c>
      <c r="AO44" s="144">
        <f t="shared" si="28"/>
        <v>0</v>
      </c>
      <c r="AP44" s="142">
        <v>0</v>
      </c>
      <c r="AQ44" s="143">
        <v>0</v>
      </c>
      <c r="AR44" s="142">
        <v>0</v>
      </c>
      <c r="AS44" s="143">
        <v>0</v>
      </c>
      <c r="AT44" s="142">
        <v>0</v>
      </c>
      <c r="AU44" s="143">
        <v>0</v>
      </c>
      <c r="AV44" s="142">
        <f t="shared" ref="AV44:AW48" si="29">AP44+AR44+AT44</f>
        <v>0</v>
      </c>
      <c r="AW44" s="144">
        <f t="shared" si="29"/>
        <v>0</v>
      </c>
      <c r="AX44" s="142">
        <v>0</v>
      </c>
      <c r="AY44" s="143">
        <v>0</v>
      </c>
      <c r="AZ44" s="142">
        <v>0</v>
      </c>
      <c r="BA44" s="143">
        <v>0</v>
      </c>
      <c r="BB44" s="142">
        <v>0</v>
      </c>
      <c r="BC44" s="143">
        <v>0</v>
      </c>
      <c r="BD44" s="142">
        <f t="shared" ref="BD44:BE48" si="30">AX44+AZ44+BB44</f>
        <v>0</v>
      </c>
      <c r="BE44" s="144">
        <f t="shared" si="30"/>
        <v>0</v>
      </c>
      <c r="BF44" s="140">
        <f t="shared" ref="BF44:BG48" si="31">AF44+AN44+AV44+BD44</f>
        <v>1</v>
      </c>
      <c r="BG44" s="144">
        <f t="shared" si="31"/>
        <v>40000</v>
      </c>
      <c r="BH44" s="145">
        <f>BF44</f>
        <v>1</v>
      </c>
      <c r="BI44" s="146">
        <f>BG44*1.1</f>
        <v>44000</v>
      </c>
      <c r="BJ44" s="145">
        <f>BH44</f>
        <v>1</v>
      </c>
      <c r="BK44" s="146">
        <f>BI44*1.1</f>
        <v>48400.000000000007</v>
      </c>
      <c r="BL44" s="145">
        <f>BJ44</f>
        <v>1</v>
      </c>
      <c r="BM44" s="146">
        <f>BK44*1.1</f>
        <v>53240.000000000015</v>
      </c>
    </row>
    <row r="45" spans="1:74" ht="51.75" customHeight="1" x14ac:dyDescent="0.25">
      <c r="A45" s="32"/>
      <c r="B45" s="32"/>
      <c r="C45" s="33"/>
      <c r="D45" s="3"/>
      <c r="E45" s="3"/>
      <c r="F45" s="3"/>
      <c r="G45" s="3"/>
      <c r="H45" s="3"/>
      <c r="I45" s="3"/>
      <c r="J45" s="3"/>
      <c r="K45" s="3"/>
      <c r="L45" s="3"/>
      <c r="M45" s="58">
        <v>2.2000000000000002</v>
      </c>
      <c r="N45" s="130" t="s">
        <v>225</v>
      </c>
      <c r="O45" s="34">
        <v>467</v>
      </c>
      <c r="P45" s="5" t="s">
        <v>186</v>
      </c>
      <c r="Q45" s="4">
        <f>BF45</f>
        <v>1</v>
      </c>
      <c r="R45" s="4" t="s">
        <v>82</v>
      </c>
      <c r="S45" s="15" t="s">
        <v>122</v>
      </c>
      <c r="T45" s="15" t="s">
        <v>123</v>
      </c>
      <c r="U45" s="9" t="s">
        <v>87</v>
      </c>
      <c r="V45" s="22" t="s">
        <v>88</v>
      </c>
      <c r="W45" s="9" t="s">
        <v>120</v>
      </c>
      <c r="X45" s="5" t="s">
        <v>89</v>
      </c>
      <c r="Y45" s="9" t="s">
        <v>121</v>
      </c>
      <c r="Z45" s="6">
        <v>0</v>
      </c>
      <c r="AA45" s="7">
        <v>0</v>
      </c>
      <c r="AB45" s="6">
        <v>0</v>
      </c>
      <c r="AC45" s="7">
        <v>0</v>
      </c>
      <c r="AD45" s="6">
        <v>0</v>
      </c>
      <c r="AE45" s="7">
        <v>0</v>
      </c>
      <c r="AF45" s="8">
        <f t="shared" si="27"/>
        <v>0</v>
      </c>
      <c r="AG45" s="60">
        <f t="shared" si="27"/>
        <v>0</v>
      </c>
      <c r="AH45" s="9">
        <v>0</v>
      </c>
      <c r="AI45" s="7">
        <v>0</v>
      </c>
      <c r="AJ45" s="11">
        <v>0</v>
      </c>
      <c r="AK45" s="7">
        <v>0</v>
      </c>
      <c r="AL45" s="11">
        <v>0</v>
      </c>
      <c r="AM45" s="7">
        <v>0</v>
      </c>
      <c r="AN45" s="8">
        <f t="shared" si="28"/>
        <v>0</v>
      </c>
      <c r="AO45" s="60">
        <f t="shared" si="28"/>
        <v>0</v>
      </c>
      <c r="AP45" s="6">
        <v>0</v>
      </c>
      <c r="AQ45" s="7">
        <v>0</v>
      </c>
      <c r="AR45" s="6">
        <v>0</v>
      </c>
      <c r="AS45" s="7">
        <v>0</v>
      </c>
      <c r="AT45" s="6">
        <v>1</v>
      </c>
      <c r="AU45" s="7">
        <v>5249094</v>
      </c>
      <c r="AV45" s="8">
        <f t="shared" si="29"/>
        <v>1</v>
      </c>
      <c r="AW45" s="60">
        <f t="shared" si="29"/>
        <v>5249094</v>
      </c>
      <c r="AX45" s="6">
        <v>0</v>
      </c>
      <c r="AY45" s="7">
        <v>0</v>
      </c>
      <c r="AZ45" s="6">
        <v>0</v>
      </c>
      <c r="BA45" s="7">
        <v>0</v>
      </c>
      <c r="BB45" s="6">
        <v>0</v>
      </c>
      <c r="BC45" s="7">
        <v>0</v>
      </c>
      <c r="BD45" s="8">
        <f t="shared" si="30"/>
        <v>0</v>
      </c>
      <c r="BE45" s="60">
        <f t="shared" si="30"/>
        <v>0</v>
      </c>
      <c r="BF45" s="10">
        <f t="shared" si="31"/>
        <v>1</v>
      </c>
      <c r="BG45" s="17">
        <f t="shared" si="31"/>
        <v>5249094</v>
      </c>
      <c r="BH45" s="34">
        <f>BF45</f>
        <v>1</v>
      </c>
      <c r="BI45" s="51">
        <f>BG45*1.1</f>
        <v>5774003.4000000004</v>
      </c>
      <c r="BJ45" s="34">
        <f>BH45</f>
        <v>1</v>
      </c>
      <c r="BK45" s="51">
        <f>BI45*1.1</f>
        <v>6351403.7400000012</v>
      </c>
      <c r="BL45" s="34">
        <f>BJ45</f>
        <v>1</v>
      </c>
      <c r="BM45" s="51">
        <f>BK45*1.1</f>
        <v>6986544.1140000019</v>
      </c>
      <c r="BN45" s="28"/>
      <c r="BO45" s="28"/>
      <c r="BP45" s="28"/>
      <c r="BQ45" s="28"/>
      <c r="BR45" s="28"/>
      <c r="BS45" s="28"/>
      <c r="BT45" s="28"/>
      <c r="BU45" s="28"/>
      <c r="BV45" s="28"/>
    </row>
    <row r="46" spans="1:74" ht="60" x14ac:dyDescent="0.25">
      <c r="A46" s="32"/>
      <c r="B46" s="32"/>
      <c r="C46" s="33"/>
      <c r="D46" s="3"/>
      <c r="E46" s="3"/>
      <c r="F46" s="3"/>
      <c r="G46" s="3"/>
      <c r="H46" s="3"/>
      <c r="I46" s="3"/>
      <c r="J46" s="3"/>
      <c r="K46" s="3"/>
      <c r="L46" s="3"/>
      <c r="M46" s="49" t="s">
        <v>187</v>
      </c>
      <c r="N46" s="117" t="s">
        <v>213</v>
      </c>
      <c r="O46" s="34">
        <v>467</v>
      </c>
      <c r="P46" s="5" t="s">
        <v>186</v>
      </c>
      <c r="Q46" s="4">
        <v>1</v>
      </c>
      <c r="R46" s="4" t="s">
        <v>82</v>
      </c>
      <c r="S46" s="14" t="s">
        <v>124</v>
      </c>
      <c r="T46" s="14" t="s">
        <v>125</v>
      </c>
      <c r="U46" s="9" t="s">
        <v>87</v>
      </c>
      <c r="V46" s="22" t="s">
        <v>88</v>
      </c>
      <c r="W46" s="9" t="s">
        <v>120</v>
      </c>
      <c r="X46" s="5" t="s">
        <v>89</v>
      </c>
      <c r="Y46" s="9" t="s">
        <v>121</v>
      </c>
      <c r="Z46" s="9">
        <v>0</v>
      </c>
      <c r="AA46" s="21">
        <v>0</v>
      </c>
      <c r="AB46" s="9">
        <v>0</v>
      </c>
      <c r="AC46" s="21">
        <v>0</v>
      </c>
      <c r="AD46" s="9">
        <v>0</v>
      </c>
      <c r="AE46" s="21">
        <v>0</v>
      </c>
      <c r="AF46" s="8">
        <f t="shared" si="27"/>
        <v>0</v>
      </c>
      <c r="AG46" s="60">
        <f t="shared" si="27"/>
        <v>0</v>
      </c>
      <c r="AH46" s="9">
        <v>0</v>
      </c>
      <c r="AI46" s="21">
        <v>0</v>
      </c>
      <c r="AJ46" s="9">
        <v>0</v>
      </c>
      <c r="AK46" s="21">
        <v>0</v>
      </c>
      <c r="AL46" s="9">
        <v>0</v>
      </c>
      <c r="AM46" s="21">
        <v>0</v>
      </c>
      <c r="AN46" s="8">
        <f t="shared" si="28"/>
        <v>0</v>
      </c>
      <c r="AO46" s="60">
        <f t="shared" si="28"/>
        <v>0</v>
      </c>
      <c r="AP46" s="9">
        <v>0</v>
      </c>
      <c r="AQ46" s="21">
        <v>0</v>
      </c>
      <c r="AR46" s="9">
        <v>0</v>
      </c>
      <c r="AS46" s="21">
        <v>0</v>
      </c>
      <c r="AT46" s="6">
        <v>0</v>
      </c>
      <c r="AU46" s="7">
        <v>0</v>
      </c>
      <c r="AV46" s="8">
        <f t="shared" si="29"/>
        <v>0</v>
      </c>
      <c r="AW46" s="60">
        <f t="shared" si="29"/>
        <v>0</v>
      </c>
      <c r="AX46" s="9">
        <v>4</v>
      </c>
      <c r="AY46" s="21">
        <v>40000</v>
      </c>
      <c r="AZ46" s="9">
        <v>0</v>
      </c>
      <c r="BA46" s="21">
        <v>0</v>
      </c>
      <c r="BB46" s="9">
        <v>0</v>
      </c>
      <c r="BC46" s="21">
        <v>0</v>
      </c>
      <c r="BD46" s="8">
        <f t="shared" si="30"/>
        <v>4</v>
      </c>
      <c r="BE46" s="60">
        <f t="shared" si="30"/>
        <v>40000</v>
      </c>
      <c r="BF46" s="10">
        <f t="shared" si="31"/>
        <v>4</v>
      </c>
      <c r="BG46" s="17">
        <f t="shared" si="31"/>
        <v>40000</v>
      </c>
      <c r="BH46" s="34">
        <f>BF46</f>
        <v>4</v>
      </c>
      <c r="BI46" s="51">
        <f>BG46*1.1</f>
        <v>44000</v>
      </c>
      <c r="BJ46" s="34">
        <f>BH46</f>
        <v>4</v>
      </c>
      <c r="BK46" s="51">
        <f>BI46*1.1</f>
        <v>48400.000000000007</v>
      </c>
      <c r="BL46" s="34">
        <f>BJ46</f>
        <v>4</v>
      </c>
      <c r="BM46" s="51">
        <f>BK46*1.1</f>
        <v>53240.000000000015</v>
      </c>
      <c r="BN46" s="28"/>
      <c r="BO46" s="28"/>
      <c r="BP46" s="28"/>
      <c r="BQ46" s="28"/>
      <c r="BR46" s="28"/>
      <c r="BS46" s="28"/>
      <c r="BT46" s="28"/>
      <c r="BU46" s="28"/>
      <c r="BV46" s="28"/>
    </row>
    <row r="47" spans="1:74" ht="60" x14ac:dyDescent="0.25">
      <c r="A47" s="32"/>
      <c r="B47" s="32"/>
      <c r="C47" s="33"/>
      <c r="D47" s="3"/>
      <c r="E47" s="3"/>
      <c r="F47" s="3"/>
      <c r="G47" s="3"/>
      <c r="H47" s="3"/>
      <c r="I47" s="3"/>
      <c r="J47" s="3"/>
      <c r="K47" s="3"/>
      <c r="L47" s="3"/>
      <c r="M47" s="58"/>
      <c r="N47" s="53"/>
      <c r="O47" s="34"/>
      <c r="P47" s="5"/>
      <c r="Q47" s="9"/>
      <c r="R47" s="4"/>
      <c r="S47" s="15" t="s">
        <v>127</v>
      </c>
      <c r="T47" s="15" t="s">
        <v>128</v>
      </c>
      <c r="U47" s="9" t="s">
        <v>87</v>
      </c>
      <c r="V47" s="22" t="s">
        <v>88</v>
      </c>
      <c r="W47" s="9" t="s">
        <v>120</v>
      </c>
      <c r="X47" s="5" t="s">
        <v>89</v>
      </c>
      <c r="Y47" s="9" t="s">
        <v>126</v>
      </c>
      <c r="Z47" s="9">
        <v>0</v>
      </c>
      <c r="AA47" s="21">
        <v>0</v>
      </c>
      <c r="AB47" s="9">
        <v>0</v>
      </c>
      <c r="AC47" s="21">
        <v>0</v>
      </c>
      <c r="AD47" s="9">
        <v>0</v>
      </c>
      <c r="AE47" s="21">
        <v>0</v>
      </c>
      <c r="AF47" s="8">
        <f t="shared" si="27"/>
        <v>0</v>
      </c>
      <c r="AG47" s="60">
        <f t="shared" si="27"/>
        <v>0</v>
      </c>
      <c r="AH47" s="9">
        <v>0</v>
      </c>
      <c r="AI47" s="21">
        <v>0</v>
      </c>
      <c r="AJ47" s="9">
        <v>0</v>
      </c>
      <c r="AK47" s="21">
        <v>0</v>
      </c>
      <c r="AL47" s="9">
        <v>0</v>
      </c>
      <c r="AM47" s="21">
        <v>0</v>
      </c>
      <c r="AN47" s="8">
        <f t="shared" si="28"/>
        <v>0</v>
      </c>
      <c r="AO47" s="60">
        <f t="shared" si="28"/>
        <v>0</v>
      </c>
      <c r="AP47" s="9">
        <v>0</v>
      </c>
      <c r="AQ47" s="21">
        <v>0</v>
      </c>
      <c r="AR47" s="9">
        <v>0</v>
      </c>
      <c r="AS47" s="21">
        <v>0</v>
      </c>
      <c r="AT47" s="6">
        <v>0</v>
      </c>
      <c r="AU47" s="7">
        <v>0</v>
      </c>
      <c r="AV47" s="8">
        <f t="shared" si="29"/>
        <v>0</v>
      </c>
      <c r="AW47" s="60">
        <f t="shared" si="29"/>
        <v>0</v>
      </c>
      <c r="AX47" s="9">
        <v>34</v>
      </c>
      <c r="AY47" s="21">
        <v>353105</v>
      </c>
      <c r="AZ47" s="9">
        <v>0</v>
      </c>
      <c r="BA47" s="21">
        <v>0</v>
      </c>
      <c r="BB47" s="9">
        <v>0</v>
      </c>
      <c r="BC47" s="21">
        <v>0</v>
      </c>
      <c r="BD47" s="8">
        <f t="shared" si="30"/>
        <v>34</v>
      </c>
      <c r="BE47" s="60">
        <f t="shared" si="30"/>
        <v>353105</v>
      </c>
      <c r="BF47" s="10">
        <f t="shared" si="31"/>
        <v>34</v>
      </c>
      <c r="BG47" s="17">
        <f t="shared" si="31"/>
        <v>353105</v>
      </c>
      <c r="BH47" s="34">
        <f>BF47</f>
        <v>34</v>
      </c>
      <c r="BI47" s="51">
        <f>BG47*1.1</f>
        <v>388415.50000000006</v>
      </c>
      <c r="BJ47" s="34">
        <f>BH47</f>
        <v>34</v>
      </c>
      <c r="BK47" s="51">
        <f>BI47*1.1</f>
        <v>427257.0500000001</v>
      </c>
      <c r="BL47" s="34">
        <f>BJ47</f>
        <v>34</v>
      </c>
      <c r="BM47" s="51">
        <f>BK47*1.1</f>
        <v>469982.75500000018</v>
      </c>
      <c r="BN47" s="28"/>
      <c r="BO47" s="28"/>
      <c r="BP47" s="28"/>
      <c r="BQ47" s="28"/>
      <c r="BR47" s="28"/>
      <c r="BS47" s="28"/>
      <c r="BT47" s="28"/>
      <c r="BU47" s="28"/>
      <c r="BV47" s="28"/>
    </row>
    <row r="48" spans="1:74" ht="60" x14ac:dyDescent="0.25">
      <c r="A48" s="32"/>
      <c r="B48" s="32"/>
      <c r="C48" s="33"/>
      <c r="D48" s="3"/>
      <c r="E48" s="3"/>
      <c r="F48" s="3"/>
      <c r="G48" s="3"/>
      <c r="H48" s="3"/>
      <c r="I48" s="3"/>
      <c r="J48" s="3"/>
      <c r="K48" s="3"/>
      <c r="L48" s="3"/>
      <c r="M48" s="49"/>
      <c r="N48" s="53"/>
      <c r="O48" s="34"/>
      <c r="P48" s="5"/>
      <c r="Q48" s="4"/>
      <c r="R48" s="4"/>
      <c r="S48" s="15" t="s">
        <v>129</v>
      </c>
      <c r="T48" s="15" t="s">
        <v>130</v>
      </c>
      <c r="U48" s="9" t="s">
        <v>87</v>
      </c>
      <c r="V48" s="22" t="s">
        <v>88</v>
      </c>
      <c r="W48" s="9" t="s">
        <v>120</v>
      </c>
      <c r="X48" s="5" t="s">
        <v>89</v>
      </c>
      <c r="Y48" s="9" t="s">
        <v>121</v>
      </c>
      <c r="Z48" s="9">
        <v>0</v>
      </c>
      <c r="AA48" s="21">
        <v>0</v>
      </c>
      <c r="AB48" s="9">
        <v>0</v>
      </c>
      <c r="AC48" s="21">
        <v>0</v>
      </c>
      <c r="AD48" s="9">
        <v>0</v>
      </c>
      <c r="AE48" s="21">
        <v>0</v>
      </c>
      <c r="AF48" s="8">
        <f t="shared" si="27"/>
        <v>0</v>
      </c>
      <c r="AG48" s="60">
        <f t="shared" si="27"/>
        <v>0</v>
      </c>
      <c r="AH48" s="9">
        <v>0</v>
      </c>
      <c r="AI48" s="21">
        <v>0</v>
      </c>
      <c r="AJ48" s="9">
        <v>0</v>
      </c>
      <c r="AK48" s="21">
        <v>0</v>
      </c>
      <c r="AL48" s="9">
        <v>0</v>
      </c>
      <c r="AM48" s="21">
        <v>0</v>
      </c>
      <c r="AN48" s="8">
        <f t="shared" si="28"/>
        <v>0</v>
      </c>
      <c r="AO48" s="60">
        <f t="shared" si="28"/>
        <v>0</v>
      </c>
      <c r="AP48" s="9">
        <v>0</v>
      </c>
      <c r="AQ48" s="21">
        <v>0</v>
      </c>
      <c r="AR48" s="9">
        <v>0</v>
      </c>
      <c r="AS48" s="21">
        <v>0</v>
      </c>
      <c r="AT48" s="6">
        <v>0</v>
      </c>
      <c r="AU48" s="7">
        <v>0</v>
      </c>
      <c r="AV48" s="8">
        <f t="shared" si="29"/>
        <v>0</v>
      </c>
      <c r="AW48" s="60">
        <f t="shared" si="29"/>
        <v>0</v>
      </c>
      <c r="AX48" s="9">
        <v>16</v>
      </c>
      <c r="AY48" s="21">
        <v>69300</v>
      </c>
      <c r="AZ48" s="9">
        <v>0</v>
      </c>
      <c r="BA48" s="21">
        <v>0</v>
      </c>
      <c r="BB48" s="9">
        <v>0</v>
      </c>
      <c r="BC48" s="21">
        <v>0</v>
      </c>
      <c r="BD48" s="8">
        <f t="shared" si="30"/>
        <v>16</v>
      </c>
      <c r="BE48" s="60">
        <f t="shared" si="30"/>
        <v>69300</v>
      </c>
      <c r="BF48" s="10">
        <f t="shared" si="31"/>
        <v>16</v>
      </c>
      <c r="BG48" s="17">
        <f t="shared" si="31"/>
        <v>69300</v>
      </c>
      <c r="BH48" s="34">
        <f>BF48</f>
        <v>16</v>
      </c>
      <c r="BI48" s="51">
        <f>BG48*1.1</f>
        <v>76230</v>
      </c>
      <c r="BJ48" s="34">
        <f>BH48</f>
        <v>16</v>
      </c>
      <c r="BK48" s="51">
        <f>BI48*1.1</f>
        <v>83853</v>
      </c>
      <c r="BL48" s="34">
        <f>BJ48</f>
        <v>16</v>
      </c>
      <c r="BM48" s="51">
        <f>BK48*1.1</f>
        <v>92238.3</v>
      </c>
      <c r="BN48" s="28"/>
      <c r="BO48" s="28"/>
      <c r="BP48" s="28"/>
      <c r="BQ48" s="28"/>
      <c r="BR48" s="28"/>
      <c r="BS48" s="28"/>
      <c r="BT48" s="28"/>
      <c r="BU48" s="28"/>
      <c r="BV48" s="28"/>
    </row>
    <row r="49" spans="1:74" s="28" customFormat="1" x14ac:dyDescent="0.25">
      <c r="A49" s="36"/>
      <c r="B49" s="36"/>
      <c r="C49" s="33"/>
      <c r="D49" s="3"/>
      <c r="E49" s="3"/>
      <c r="F49" s="3"/>
      <c r="G49" s="3"/>
      <c r="H49" s="3"/>
      <c r="I49" s="3"/>
      <c r="J49" s="3"/>
      <c r="K49" s="3"/>
      <c r="L49" s="3"/>
      <c r="M49" s="35"/>
      <c r="N49" s="3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35"/>
      <c r="BG49" s="35"/>
      <c r="BH49" s="35"/>
      <c r="BI49" s="35"/>
      <c r="BJ49" s="35"/>
      <c r="BK49" s="35"/>
      <c r="BL49" s="35"/>
      <c r="BM49" s="35"/>
    </row>
    <row r="50" spans="1:74" ht="74.25" customHeight="1" x14ac:dyDescent="0.25">
      <c r="A50" s="32"/>
      <c r="B50" s="32"/>
      <c r="C50" s="33"/>
      <c r="D50" s="3"/>
      <c r="E50" s="3"/>
      <c r="F50" s="3"/>
      <c r="G50" s="3"/>
      <c r="H50" s="3"/>
      <c r="I50" s="3"/>
      <c r="J50" s="3"/>
      <c r="K50" s="3"/>
      <c r="L50" s="3"/>
      <c r="M50" s="16">
        <v>3</v>
      </c>
      <c r="N50" s="55" t="s">
        <v>150</v>
      </c>
      <c r="O50" s="39">
        <v>104</v>
      </c>
      <c r="P50" s="39" t="s">
        <v>194</v>
      </c>
      <c r="Q50" s="39">
        <f>SUM(Q51:Q61)</f>
        <v>0</v>
      </c>
      <c r="R50" s="39" t="s">
        <v>82</v>
      </c>
      <c r="S50" s="40" t="s">
        <v>190</v>
      </c>
      <c r="T50" s="40" t="s">
        <v>193</v>
      </c>
      <c r="U50" s="40" t="s">
        <v>87</v>
      </c>
      <c r="V50" s="23" t="s">
        <v>88</v>
      </c>
      <c r="W50" s="19" t="s">
        <v>120</v>
      </c>
      <c r="X50" s="56" t="s">
        <v>89</v>
      </c>
      <c r="Y50" s="19" t="s">
        <v>172</v>
      </c>
      <c r="Z50" s="39">
        <f>SUM(Z51:Z61)</f>
        <v>0</v>
      </c>
      <c r="AA50" s="57">
        <f>SUM(AA51:AA61)</f>
        <v>0</v>
      </c>
      <c r="AB50" s="39">
        <f t="shared" ref="AB50:BM50" si="32">SUM(AB51:AB61)</f>
        <v>0</v>
      </c>
      <c r="AC50" s="57">
        <f t="shared" si="32"/>
        <v>0</v>
      </c>
      <c r="AD50" s="39">
        <f t="shared" si="32"/>
        <v>0</v>
      </c>
      <c r="AE50" s="57">
        <f t="shared" si="32"/>
        <v>0</v>
      </c>
      <c r="AF50" s="39">
        <f t="shared" si="32"/>
        <v>0</v>
      </c>
      <c r="AG50" s="57">
        <f t="shared" si="32"/>
        <v>0</v>
      </c>
      <c r="AH50" s="39">
        <f t="shared" si="32"/>
        <v>5</v>
      </c>
      <c r="AI50" s="57">
        <f t="shared" si="32"/>
        <v>126500</v>
      </c>
      <c r="AJ50" s="39">
        <f t="shared" si="32"/>
        <v>1</v>
      </c>
      <c r="AK50" s="57">
        <f t="shared" si="32"/>
        <v>0</v>
      </c>
      <c r="AL50" s="39">
        <f t="shared" si="32"/>
        <v>4</v>
      </c>
      <c r="AM50" s="57">
        <f t="shared" si="32"/>
        <v>535000</v>
      </c>
      <c r="AN50" s="39">
        <f t="shared" si="32"/>
        <v>10</v>
      </c>
      <c r="AO50" s="57">
        <f t="shared" si="32"/>
        <v>661500</v>
      </c>
      <c r="AP50" s="39">
        <f t="shared" si="32"/>
        <v>1</v>
      </c>
      <c r="AQ50" s="57">
        <f t="shared" si="32"/>
        <v>100000</v>
      </c>
      <c r="AR50" s="39">
        <f t="shared" si="32"/>
        <v>0</v>
      </c>
      <c r="AS50" s="57">
        <f t="shared" si="32"/>
        <v>0</v>
      </c>
      <c r="AT50" s="39">
        <f t="shared" si="32"/>
        <v>0</v>
      </c>
      <c r="AU50" s="57">
        <f t="shared" si="32"/>
        <v>0</v>
      </c>
      <c r="AV50" s="39">
        <f t="shared" si="32"/>
        <v>1</v>
      </c>
      <c r="AW50" s="57">
        <f t="shared" si="32"/>
        <v>100000</v>
      </c>
      <c r="AX50" s="39">
        <f t="shared" si="32"/>
        <v>0</v>
      </c>
      <c r="AY50" s="57">
        <f t="shared" si="32"/>
        <v>0</v>
      </c>
      <c r="AZ50" s="39">
        <f t="shared" si="32"/>
        <v>0</v>
      </c>
      <c r="BA50" s="57">
        <f t="shared" si="32"/>
        <v>0</v>
      </c>
      <c r="BB50" s="39">
        <f t="shared" si="32"/>
        <v>0</v>
      </c>
      <c r="BC50" s="57">
        <f t="shared" si="32"/>
        <v>0</v>
      </c>
      <c r="BD50" s="39">
        <f t="shared" si="32"/>
        <v>0</v>
      </c>
      <c r="BE50" s="57">
        <f t="shared" si="32"/>
        <v>0</v>
      </c>
      <c r="BF50" s="39">
        <f t="shared" si="32"/>
        <v>11</v>
      </c>
      <c r="BG50" s="57">
        <f t="shared" si="32"/>
        <v>761500</v>
      </c>
      <c r="BH50" s="39">
        <f t="shared" si="32"/>
        <v>11</v>
      </c>
      <c r="BI50" s="57">
        <f t="shared" si="32"/>
        <v>837650</v>
      </c>
      <c r="BJ50" s="39">
        <f t="shared" si="32"/>
        <v>11</v>
      </c>
      <c r="BK50" s="57">
        <f t="shared" si="32"/>
        <v>921415.00000000012</v>
      </c>
      <c r="BL50" s="39">
        <f t="shared" si="32"/>
        <v>11</v>
      </c>
      <c r="BM50" s="57">
        <f t="shared" si="32"/>
        <v>1013556.5000000002</v>
      </c>
      <c r="BN50" s="69"/>
      <c r="BO50" s="28"/>
      <c r="BP50" s="28"/>
      <c r="BQ50" s="28"/>
      <c r="BR50" s="28"/>
      <c r="BS50" s="28"/>
      <c r="BT50" s="28"/>
      <c r="BU50" s="28"/>
      <c r="BV50" s="28"/>
    </row>
    <row r="51" spans="1:74" ht="60" x14ac:dyDescent="0.25">
      <c r="A51" s="32"/>
      <c r="B51" s="32"/>
      <c r="C51" s="33"/>
      <c r="D51" s="3"/>
      <c r="E51" s="3"/>
      <c r="F51" s="3"/>
      <c r="G51" s="3"/>
      <c r="H51" s="3"/>
      <c r="I51" s="3"/>
      <c r="J51" s="3"/>
      <c r="K51" s="3"/>
      <c r="L51" s="3"/>
      <c r="M51" s="37"/>
      <c r="N51" s="115"/>
      <c r="O51" s="34"/>
      <c r="P51" s="5"/>
      <c r="Q51" s="4"/>
      <c r="R51" s="4"/>
      <c r="S51" s="14" t="s">
        <v>149</v>
      </c>
      <c r="T51" s="13" t="s">
        <v>148</v>
      </c>
      <c r="U51" s="9" t="s">
        <v>87</v>
      </c>
      <c r="V51" s="22" t="s">
        <v>88</v>
      </c>
      <c r="W51" s="9" t="s">
        <v>120</v>
      </c>
      <c r="X51" s="5" t="s">
        <v>89</v>
      </c>
      <c r="Y51" s="9" t="s">
        <v>121</v>
      </c>
      <c r="Z51" s="6">
        <v>0</v>
      </c>
      <c r="AA51" s="7">
        <v>0</v>
      </c>
      <c r="AB51" s="6">
        <v>0</v>
      </c>
      <c r="AC51" s="7">
        <v>0</v>
      </c>
      <c r="AD51" s="6">
        <v>0</v>
      </c>
      <c r="AE51" s="7">
        <v>0</v>
      </c>
      <c r="AF51" s="8">
        <f t="shared" ref="AF51:AF61" si="33">Z51+AB51+AD51</f>
        <v>0</v>
      </c>
      <c r="AG51" s="60">
        <f t="shared" ref="AG51:AG61" si="34">AA51+AC51+AE51</f>
        <v>0</v>
      </c>
      <c r="AH51" s="11">
        <v>1</v>
      </c>
      <c r="AI51" s="7">
        <v>30000</v>
      </c>
      <c r="AJ51" s="11">
        <v>0</v>
      </c>
      <c r="AK51" s="7">
        <v>0</v>
      </c>
      <c r="AL51" s="11">
        <v>0</v>
      </c>
      <c r="AM51" s="7">
        <v>0</v>
      </c>
      <c r="AN51" s="8">
        <f t="shared" ref="AN51:AN61" si="35">AH51+AJ51+AL51</f>
        <v>1</v>
      </c>
      <c r="AO51" s="60">
        <f t="shared" ref="AO51:AO61" si="36">AI51+AK51+AM51</f>
        <v>30000</v>
      </c>
      <c r="AP51" s="6">
        <v>0</v>
      </c>
      <c r="AQ51" s="7">
        <v>0</v>
      </c>
      <c r="AR51" s="6">
        <v>0</v>
      </c>
      <c r="AS51" s="7">
        <v>0</v>
      </c>
      <c r="AT51" s="6">
        <v>0</v>
      </c>
      <c r="AU51" s="7">
        <v>0</v>
      </c>
      <c r="AV51" s="8">
        <f t="shared" ref="AV51:AV61" si="37">AP51+AR51+AT51</f>
        <v>0</v>
      </c>
      <c r="AW51" s="60">
        <f t="shared" ref="AW51:AW61" si="38">AQ51+AS51+AU51</f>
        <v>0</v>
      </c>
      <c r="AX51" s="6">
        <v>0</v>
      </c>
      <c r="AY51" s="7">
        <v>0</v>
      </c>
      <c r="AZ51" s="6">
        <v>0</v>
      </c>
      <c r="BA51" s="7">
        <v>0</v>
      </c>
      <c r="BB51" s="6">
        <v>0</v>
      </c>
      <c r="BC51" s="7">
        <v>0</v>
      </c>
      <c r="BD51" s="8">
        <f t="shared" ref="BD51:BD61" si="39">AX51+AZ51+BB51</f>
        <v>0</v>
      </c>
      <c r="BE51" s="60">
        <f t="shared" ref="BE51:BE61" si="40">AY51+BA51+BC51</f>
        <v>0</v>
      </c>
      <c r="BF51" s="10">
        <f t="shared" ref="BF51:BF61" si="41">AF51+AN51+AV51+BD51</f>
        <v>1</v>
      </c>
      <c r="BG51" s="17">
        <f t="shared" ref="BG51:BG61" si="42">AG51+AO51+AW51+BE51</f>
        <v>30000</v>
      </c>
      <c r="BH51" s="34">
        <f t="shared" ref="BH51:BH61" si="43">BF51</f>
        <v>1</v>
      </c>
      <c r="BI51" s="51">
        <f t="shared" ref="BI51:BI61" si="44">BG51*1.1</f>
        <v>33000</v>
      </c>
      <c r="BJ51" s="34">
        <f t="shared" ref="BJ51:BJ61" si="45">BH51</f>
        <v>1</v>
      </c>
      <c r="BK51" s="51">
        <f t="shared" ref="BK51:BK61" si="46">BI51*1.1</f>
        <v>36300</v>
      </c>
      <c r="BL51" s="34">
        <f t="shared" ref="BL51:BL61" si="47">BJ51</f>
        <v>1</v>
      </c>
      <c r="BM51" s="51">
        <f t="shared" ref="BM51:BM61" si="48">BK51*1.1</f>
        <v>39930</v>
      </c>
      <c r="BN51" s="28"/>
      <c r="BO51" s="28"/>
      <c r="BP51" s="28"/>
      <c r="BQ51" s="28"/>
      <c r="BR51" s="28"/>
      <c r="BS51" s="28"/>
      <c r="BT51" s="28"/>
      <c r="BU51" s="28"/>
      <c r="BV51" s="28"/>
    </row>
    <row r="52" spans="1:74" ht="63" x14ac:dyDescent="0.25">
      <c r="A52" s="32"/>
      <c r="B52" s="32"/>
      <c r="C52" s="33"/>
      <c r="D52" s="3"/>
      <c r="E52" s="3"/>
      <c r="F52" s="3"/>
      <c r="G52" s="3"/>
      <c r="H52" s="3"/>
      <c r="I52" s="3"/>
      <c r="J52" s="3"/>
      <c r="K52" s="3"/>
      <c r="L52" s="3"/>
      <c r="M52" s="37"/>
      <c r="N52" s="115"/>
      <c r="O52" s="34"/>
      <c r="P52" s="5"/>
      <c r="Q52" s="72"/>
      <c r="R52" s="4"/>
      <c r="S52" s="73" t="s">
        <v>175</v>
      </c>
      <c r="T52" s="13" t="s">
        <v>176</v>
      </c>
      <c r="U52" s="72" t="s">
        <v>87</v>
      </c>
      <c r="V52" s="74" t="s">
        <v>88</v>
      </c>
      <c r="W52" s="72" t="s">
        <v>120</v>
      </c>
      <c r="X52" s="71" t="s">
        <v>89</v>
      </c>
      <c r="Y52" s="72" t="s">
        <v>121</v>
      </c>
      <c r="Z52" s="75">
        <v>0</v>
      </c>
      <c r="AA52" s="76">
        <v>0</v>
      </c>
      <c r="AB52" s="75">
        <v>0</v>
      </c>
      <c r="AC52" s="76">
        <v>0</v>
      </c>
      <c r="AD52" s="75">
        <v>0</v>
      </c>
      <c r="AE52" s="76">
        <v>0</v>
      </c>
      <c r="AF52" s="77">
        <f t="shared" si="33"/>
        <v>0</v>
      </c>
      <c r="AG52" s="78">
        <f t="shared" si="34"/>
        <v>0</v>
      </c>
      <c r="AH52" s="79">
        <v>1</v>
      </c>
      <c r="AI52" s="76">
        <v>25000</v>
      </c>
      <c r="AJ52" s="79">
        <v>0</v>
      </c>
      <c r="AK52" s="76">
        <v>0</v>
      </c>
      <c r="AL52" s="79">
        <v>0</v>
      </c>
      <c r="AM52" s="76">
        <v>0</v>
      </c>
      <c r="AN52" s="77">
        <f t="shared" si="35"/>
        <v>1</v>
      </c>
      <c r="AO52" s="78">
        <f t="shared" si="36"/>
        <v>25000</v>
      </c>
      <c r="AP52" s="75">
        <v>0</v>
      </c>
      <c r="AQ52" s="76">
        <v>0</v>
      </c>
      <c r="AR52" s="75">
        <v>0</v>
      </c>
      <c r="AS52" s="76">
        <v>0</v>
      </c>
      <c r="AT52" s="75">
        <v>0</v>
      </c>
      <c r="AU52" s="76">
        <v>0</v>
      </c>
      <c r="AV52" s="77">
        <f t="shared" si="37"/>
        <v>0</v>
      </c>
      <c r="AW52" s="98">
        <f t="shared" si="38"/>
        <v>0</v>
      </c>
      <c r="AX52" s="75">
        <v>0</v>
      </c>
      <c r="AY52" s="76">
        <v>0</v>
      </c>
      <c r="AZ52" s="75">
        <v>0</v>
      </c>
      <c r="BA52" s="76">
        <v>0</v>
      </c>
      <c r="BB52" s="75">
        <v>0</v>
      </c>
      <c r="BC52" s="76">
        <v>0</v>
      </c>
      <c r="BD52" s="77">
        <f t="shared" si="39"/>
        <v>0</v>
      </c>
      <c r="BE52" s="78">
        <f t="shared" si="40"/>
        <v>0</v>
      </c>
      <c r="BF52" s="80">
        <f t="shared" si="41"/>
        <v>1</v>
      </c>
      <c r="BG52" s="81">
        <f t="shared" si="42"/>
        <v>25000</v>
      </c>
      <c r="BH52" s="70">
        <f t="shared" si="43"/>
        <v>1</v>
      </c>
      <c r="BI52" s="82">
        <f t="shared" si="44"/>
        <v>27500.000000000004</v>
      </c>
      <c r="BJ52" s="70">
        <f t="shared" si="45"/>
        <v>1</v>
      </c>
      <c r="BK52" s="82">
        <f t="shared" si="46"/>
        <v>30250.000000000007</v>
      </c>
      <c r="BL52" s="70">
        <f t="shared" si="47"/>
        <v>1</v>
      </c>
      <c r="BM52" s="82">
        <f t="shared" si="48"/>
        <v>33275.000000000007</v>
      </c>
      <c r="BN52" s="28"/>
      <c r="BO52" s="28"/>
      <c r="BP52" s="28"/>
      <c r="BQ52" s="28"/>
      <c r="BR52" s="28"/>
      <c r="BS52" s="28"/>
      <c r="BT52" s="28"/>
      <c r="BU52" s="28"/>
      <c r="BV52" s="28"/>
    </row>
    <row r="53" spans="1:74" ht="60" x14ac:dyDescent="0.25">
      <c r="A53" s="32"/>
      <c r="B53" s="32"/>
      <c r="C53" s="33"/>
      <c r="D53" s="3"/>
      <c r="E53" s="3"/>
      <c r="F53" s="3"/>
      <c r="G53" s="3"/>
      <c r="H53" s="3"/>
      <c r="I53" s="3"/>
      <c r="J53" s="3"/>
      <c r="K53" s="3"/>
      <c r="L53" s="3"/>
      <c r="M53" s="37"/>
      <c r="N53" s="115"/>
      <c r="O53" s="34"/>
      <c r="P53" s="5"/>
      <c r="Q53" s="4"/>
      <c r="R53" s="4"/>
      <c r="S53" s="14" t="s">
        <v>147</v>
      </c>
      <c r="T53" s="14" t="s">
        <v>146</v>
      </c>
      <c r="U53" s="9" t="s">
        <v>87</v>
      </c>
      <c r="V53" s="22" t="s">
        <v>88</v>
      </c>
      <c r="W53" s="9" t="s">
        <v>120</v>
      </c>
      <c r="X53" s="5" t="s">
        <v>89</v>
      </c>
      <c r="Y53" s="9" t="s">
        <v>121</v>
      </c>
      <c r="Z53" s="6">
        <v>0</v>
      </c>
      <c r="AA53" s="7">
        <v>0</v>
      </c>
      <c r="AB53" s="6">
        <v>0</v>
      </c>
      <c r="AC53" s="7">
        <v>0</v>
      </c>
      <c r="AD53" s="6">
        <v>0</v>
      </c>
      <c r="AE53" s="7">
        <v>0</v>
      </c>
      <c r="AF53" s="8">
        <f t="shared" si="33"/>
        <v>0</v>
      </c>
      <c r="AG53" s="60">
        <f t="shared" si="34"/>
        <v>0</v>
      </c>
      <c r="AH53" s="9">
        <v>0</v>
      </c>
      <c r="AI53" s="21">
        <v>0</v>
      </c>
      <c r="AJ53" s="9">
        <v>0</v>
      </c>
      <c r="AK53" s="21">
        <v>0</v>
      </c>
      <c r="AL53" s="11">
        <v>1</v>
      </c>
      <c r="AM53" s="7">
        <v>70000</v>
      </c>
      <c r="AN53" s="8">
        <f t="shared" si="35"/>
        <v>1</v>
      </c>
      <c r="AO53" s="60">
        <f t="shared" si="36"/>
        <v>70000</v>
      </c>
      <c r="AP53" s="6">
        <v>0</v>
      </c>
      <c r="AQ53" s="7">
        <v>0</v>
      </c>
      <c r="AR53" s="6">
        <v>0</v>
      </c>
      <c r="AS53" s="7">
        <v>0</v>
      </c>
      <c r="AT53" s="6">
        <v>0</v>
      </c>
      <c r="AU53" s="7">
        <v>0</v>
      </c>
      <c r="AV53" s="8">
        <f t="shared" si="37"/>
        <v>0</v>
      </c>
      <c r="AW53" s="60">
        <f t="shared" si="38"/>
        <v>0</v>
      </c>
      <c r="AX53" s="6">
        <v>0</v>
      </c>
      <c r="AY53" s="7">
        <v>0</v>
      </c>
      <c r="AZ53" s="6">
        <v>0</v>
      </c>
      <c r="BA53" s="7">
        <v>0</v>
      </c>
      <c r="BB53" s="6">
        <v>0</v>
      </c>
      <c r="BC53" s="7">
        <v>0</v>
      </c>
      <c r="BD53" s="8">
        <f t="shared" si="39"/>
        <v>0</v>
      </c>
      <c r="BE53" s="60">
        <f t="shared" si="40"/>
        <v>0</v>
      </c>
      <c r="BF53" s="10">
        <f t="shared" si="41"/>
        <v>1</v>
      </c>
      <c r="BG53" s="17">
        <f t="shared" si="42"/>
        <v>70000</v>
      </c>
      <c r="BH53" s="34">
        <f t="shared" si="43"/>
        <v>1</v>
      </c>
      <c r="BI53" s="51">
        <f t="shared" si="44"/>
        <v>77000</v>
      </c>
      <c r="BJ53" s="34">
        <f t="shared" si="45"/>
        <v>1</v>
      </c>
      <c r="BK53" s="51">
        <f t="shared" si="46"/>
        <v>84700</v>
      </c>
      <c r="BL53" s="34">
        <f t="shared" si="47"/>
        <v>1</v>
      </c>
      <c r="BM53" s="51">
        <f t="shared" si="48"/>
        <v>93170.000000000015</v>
      </c>
      <c r="BN53" s="28"/>
      <c r="BO53" s="28"/>
      <c r="BP53" s="28"/>
      <c r="BQ53" s="28"/>
      <c r="BR53" s="28"/>
      <c r="BS53" s="28"/>
      <c r="BT53" s="28"/>
      <c r="BU53" s="28"/>
      <c r="BV53" s="28"/>
    </row>
    <row r="54" spans="1:74" ht="60" x14ac:dyDescent="0.25">
      <c r="A54" s="32"/>
      <c r="B54" s="32"/>
      <c r="C54" s="33"/>
      <c r="D54" s="3"/>
      <c r="E54" s="3"/>
      <c r="F54" s="3"/>
      <c r="G54" s="3"/>
      <c r="H54" s="3"/>
      <c r="I54" s="3"/>
      <c r="J54" s="3"/>
      <c r="K54" s="3"/>
      <c r="L54" s="3"/>
      <c r="M54" s="37"/>
      <c r="N54" s="115"/>
      <c r="O54" s="34"/>
      <c r="P54" s="5"/>
      <c r="Q54" s="4"/>
      <c r="R54" s="4"/>
      <c r="S54" s="14" t="s">
        <v>122</v>
      </c>
      <c r="T54" s="14" t="s">
        <v>145</v>
      </c>
      <c r="U54" s="9" t="s">
        <v>87</v>
      </c>
      <c r="V54" s="22" t="s">
        <v>88</v>
      </c>
      <c r="W54" s="9" t="s">
        <v>120</v>
      </c>
      <c r="X54" s="5" t="s">
        <v>89</v>
      </c>
      <c r="Y54" s="9" t="s">
        <v>121</v>
      </c>
      <c r="Z54" s="6">
        <v>0</v>
      </c>
      <c r="AA54" s="7">
        <v>0</v>
      </c>
      <c r="AB54" s="6">
        <v>0</v>
      </c>
      <c r="AC54" s="7">
        <v>0</v>
      </c>
      <c r="AD54" s="6">
        <v>0</v>
      </c>
      <c r="AE54" s="7">
        <v>0</v>
      </c>
      <c r="AF54" s="8">
        <f t="shared" si="33"/>
        <v>0</v>
      </c>
      <c r="AG54" s="60">
        <f t="shared" si="34"/>
        <v>0</v>
      </c>
      <c r="AH54" s="9">
        <v>0</v>
      </c>
      <c r="AI54" s="21">
        <v>0</v>
      </c>
      <c r="AJ54" s="9">
        <v>0</v>
      </c>
      <c r="AK54" s="21">
        <v>0</v>
      </c>
      <c r="AL54" s="11">
        <v>1</v>
      </c>
      <c r="AM54" s="7">
        <v>45000</v>
      </c>
      <c r="AN54" s="8">
        <f t="shared" si="35"/>
        <v>1</v>
      </c>
      <c r="AO54" s="60">
        <f t="shared" si="36"/>
        <v>45000</v>
      </c>
      <c r="AP54" s="6">
        <v>0</v>
      </c>
      <c r="AQ54" s="7">
        <v>0</v>
      </c>
      <c r="AR54" s="6">
        <v>0</v>
      </c>
      <c r="AS54" s="7">
        <v>0</v>
      </c>
      <c r="AT54" s="6">
        <v>0</v>
      </c>
      <c r="AU54" s="7">
        <v>0</v>
      </c>
      <c r="AV54" s="8">
        <f t="shared" si="37"/>
        <v>0</v>
      </c>
      <c r="AW54" s="60">
        <f t="shared" si="38"/>
        <v>0</v>
      </c>
      <c r="AX54" s="6">
        <v>0</v>
      </c>
      <c r="AY54" s="7">
        <v>0</v>
      </c>
      <c r="AZ54" s="6">
        <v>0</v>
      </c>
      <c r="BA54" s="7">
        <v>0</v>
      </c>
      <c r="BB54" s="6">
        <v>0</v>
      </c>
      <c r="BC54" s="7">
        <v>0</v>
      </c>
      <c r="BD54" s="8">
        <f t="shared" si="39"/>
        <v>0</v>
      </c>
      <c r="BE54" s="60">
        <f t="shared" si="40"/>
        <v>0</v>
      </c>
      <c r="BF54" s="10">
        <f t="shared" si="41"/>
        <v>1</v>
      </c>
      <c r="BG54" s="17">
        <f t="shared" si="42"/>
        <v>45000</v>
      </c>
      <c r="BH54" s="34">
        <f t="shared" si="43"/>
        <v>1</v>
      </c>
      <c r="BI54" s="51">
        <f t="shared" si="44"/>
        <v>49500.000000000007</v>
      </c>
      <c r="BJ54" s="34">
        <f t="shared" si="45"/>
        <v>1</v>
      </c>
      <c r="BK54" s="51">
        <f t="shared" si="46"/>
        <v>54450.000000000015</v>
      </c>
      <c r="BL54" s="34">
        <f t="shared" si="47"/>
        <v>1</v>
      </c>
      <c r="BM54" s="51">
        <f t="shared" si="48"/>
        <v>59895.000000000022</v>
      </c>
      <c r="BN54" s="28"/>
      <c r="BO54" s="28"/>
      <c r="BP54" s="28"/>
      <c r="BQ54" s="28"/>
      <c r="BR54" s="28"/>
      <c r="BS54" s="28"/>
      <c r="BT54" s="28"/>
      <c r="BU54" s="28"/>
      <c r="BV54" s="28"/>
    </row>
    <row r="55" spans="1:74" ht="60" x14ac:dyDescent="0.25">
      <c r="A55" s="32"/>
      <c r="B55" s="32"/>
      <c r="C55" s="33"/>
      <c r="D55" s="3"/>
      <c r="E55" s="3"/>
      <c r="F55" s="3"/>
      <c r="G55" s="3"/>
      <c r="H55" s="3"/>
      <c r="I55" s="3"/>
      <c r="J55" s="3"/>
      <c r="K55" s="3"/>
      <c r="L55" s="3"/>
      <c r="M55" s="37"/>
      <c r="N55" s="115"/>
      <c r="O55" s="34"/>
      <c r="P55" s="5"/>
      <c r="Q55" s="4"/>
      <c r="R55" s="4"/>
      <c r="S55" s="15" t="s">
        <v>144</v>
      </c>
      <c r="T55" s="15" t="s">
        <v>143</v>
      </c>
      <c r="U55" s="9" t="s">
        <v>87</v>
      </c>
      <c r="V55" s="22" t="s">
        <v>88</v>
      </c>
      <c r="W55" s="9" t="s">
        <v>120</v>
      </c>
      <c r="X55" s="5" t="s">
        <v>89</v>
      </c>
      <c r="Y55" s="9" t="s">
        <v>121</v>
      </c>
      <c r="Z55" s="6">
        <v>0</v>
      </c>
      <c r="AA55" s="7">
        <v>0</v>
      </c>
      <c r="AB55" s="6">
        <v>0</v>
      </c>
      <c r="AC55" s="7">
        <v>0</v>
      </c>
      <c r="AD55" s="6">
        <v>0</v>
      </c>
      <c r="AE55" s="7">
        <v>0</v>
      </c>
      <c r="AF55" s="8">
        <f t="shared" si="33"/>
        <v>0</v>
      </c>
      <c r="AG55" s="60">
        <f t="shared" si="34"/>
        <v>0</v>
      </c>
      <c r="AH55" s="6">
        <v>1</v>
      </c>
      <c r="AI55" s="7">
        <v>2000</v>
      </c>
      <c r="AJ55" s="9">
        <v>0</v>
      </c>
      <c r="AK55" s="7">
        <v>0</v>
      </c>
      <c r="AL55" s="9">
        <v>0</v>
      </c>
      <c r="AM55" s="7">
        <v>0</v>
      </c>
      <c r="AN55" s="8">
        <f t="shared" si="35"/>
        <v>1</v>
      </c>
      <c r="AO55" s="60">
        <f t="shared" si="36"/>
        <v>2000</v>
      </c>
      <c r="AP55" s="6">
        <v>0</v>
      </c>
      <c r="AQ55" s="7">
        <v>0</v>
      </c>
      <c r="AR55" s="6">
        <v>0</v>
      </c>
      <c r="AS55" s="7">
        <v>0</v>
      </c>
      <c r="AT55" s="6">
        <v>0</v>
      </c>
      <c r="AU55" s="7">
        <v>0</v>
      </c>
      <c r="AV55" s="8">
        <f t="shared" si="37"/>
        <v>0</v>
      </c>
      <c r="AW55" s="60">
        <f t="shared" si="38"/>
        <v>0</v>
      </c>
      <c r="AX55" s="6">
        <v>0</v>
      </c>
      <c r="AY55" s="7">
        <v>0</v>
      </c>
      <c r="AZ55" s="6">
        <v>0</v>
      </c>
      <c r="BA55" s="7">
        <v>0</v>
      </c>
      <c r="BB55" s="6">
        <v>0</v>
      </c>
      <c r="BC55" s="7">
        <v>0</v>
      </c>
      <c r="BD55" s="8">
        <f t="shared" si="39"/>
        <v>0</v>
      </c>
      <c r="BE55" s="60">
        <f t="shared" si="40"/>
        <v>0</v>
      </c>
      <c r="BF55" s="10">
        <f t="shared" si="41"/>
        <v>1</v>
      </c>
      <c r="BG55" s="17">
        <f t="shared" si="42"/>
        <v>2000</v>
      </c>
      <c r="BH55" s="34">
        <f t="shared" si="43"/>
        <v>1</v>
      </c>
      <c r="BI55" s="51">
        <f t="shared" si="44"/>
        <v>2200</v>
      </c>
      <c r="BJ55" s="34">
        <f t="shared" si="45"/>
        <v>1</v>
      </c>
      <c r="BK55" s="51">
        <f t="shared" si="46"/>
        <v>2420</v>
      </c>
      <c r="BL55" s="34">
        <f t="shared" si="47"/>
        <v>1</v>
      </c>
      <c r="BM55" s="51">
        <f t="shared" si="48"/>
        <v>2662</v>
      </c>
      <c r="BN55" s="28"/>
      <c r="BO55" s="28"/>
      <c r="BP55" s="28"/>
      <c r="BQ55" s="28"/>
      <c r="BR55" s="28"/>
      <c r="BS55" s="28"/>
      <c r="BT55" s="28"/>
      <c r="BU55" s="28"/>
      <c r="BV55" s="28"/>
    </row>
    <row r="56" spans="1:74" ht="60" x14ac:dyDescent="0.25">
      <c r="A56" s="32"/>
      <c r="B56" s="32"/>
      <c r="C56" s="33"/>
      <c r="D56" s="3"/>
      <c r="E56" s="3"/>
      <c r="F56" s="3"/>
      <c r="G56" s="3"/>
      <c r="H56" s="3"/>
      <c r="I56" s="3"/>
      <c r="J56" s="3"/>
      <c r="K56" s="3"/>
      <c r="L56" s="3"/>
      <c r="M56" s="37"/>
      <c r="N56" s="115"/>
      <c r="O56" s="34"/>
      <c r="P56" s="5"/>
      <c r="Q56" s="4"/>
      <c r="R56" s="4"/>
      <c r="S56" s="14" t="s">
        <v>142</v>
      </c>
      <c r="T56" s="14" t="s">
        <v>141</v>
      </c>
      <c r="U56" s="9" t="s">
        <v>87</v>
      </c>
      <c r="V56" s="22" t="s">
        <v>88</v>
      </c>
      <c r="W56" s="9" t="s">
        <v>120</v>
      </c>
      <c r="X56" s="5" t="s">
        <v>89</v>
      </c>
      <c r="Y56" s="9" t="s">
        <v>121</v>
      </c>
      <c r="Z56" s="6">
        <v>0</v>
      </c>
      <c r="AA56" s="7">
        <v>0</v>
      </c>
      <c r="AB56" s="6">
        <v>0</v>
      </c>
      <c r="AC56" s="7">
        <v>0</v>
      </c>
      <c r="AD56" s="6">
        <v>0</v>
      </c>
      <c r="AE56" s="7">
        <v>0</v>
      </c>
      <c r="AF56" s="8">
        <f t="shared" si="33"/>
        <v>0</v>
      </c>
      <c r="AG56" s="60">
        <f t="shared" si="34"/>
        <v>0</v>
      </c>
      <c r="AH56" s="9">
        <v>0</v>
      </c>
      <c r="AI56" s="21">
        <v>0</v>
      </c>
      <c r="AJ56" s="9">
        <v>0</v>
      </c>
      <c r="AK56" s="7">
        <v>0</v>
      </c>
      <c r="AL56" s="9">
        <v>1</v>
      </c>
      <c r="AM56" s="7">
        <v>10000</v>
      </c>
      <c r="AN56" s="8">
        <f t="shared" si="35"/>
        <v>1</v>
      </c>
      <c r="AO56" s="60">
        <f t="shared" si="36"/>
        <v>10000</v>
      </c>
      <c r="AP56" s="6">
        <v>0</v>
      </c>
      <c r="AQ56" s="7">
        <v>0</v>
      </c>
      <c r="AR56" s="6">
        <v>0</v>
      </c>
      <c r="AS56" s="7">
        <v>0</v>
      </c>
      <c r="AT56" s="6">
        <v>0</v>
      </c>
      <c r="AU56" s="7">
        <v>0</v>
      </c>
      <c r="AV56" s="8">
        <f t="shared" si="37"/>
        <v>0</v>
      </c>
      <c r="AW56" s="60">
        <f t="shared" si="38"/>
        <v>0</v>
      </c>
      <c r="AX56" s="6">
        <v>0</v>
      </c>
      <c r="AY56" s="7">
        <v>0</v>
      </c>
      <c r="AZ56" s="6">
        <v>0</v>
      </c>
      <c r="BA56" s="7">
        <v>0</v>
      </c>
      <c r="BB56" s="6">
        <v>0</v>
      </c>
      <c r="BC56" s="7">
        <v>0</v>
      </c>
      <c r="BD56" s="8">
        <f t="shared" si="39"/>
        <v>0</v>
      </c>
      <c r="BE56" s="60">
        <f t="shared" si="40"/>
        <v>0</v>
      </c>
      <c r="BF56" s="10">
        <f t="shared" si="41"/>
        <v>1</v>
      </c>
      <c r="BG56" s="17">
        <f t="shared" si="42"/>
        <v>10000</v>
      </c>
      <c r="BH56" s="34">
        <f t="shared" si="43"/>
        <v>1</v>
      </c>
      <c r="BI56" s="51">
        <f t="shared" si="44"/>
        <v>11000</v>
      </c>
      <c r="BJ56" s="34">
        <f t="shared" si="45"/>
        <v>1</v>
      </c>
      <c r="BK56" s="51">
        <f t="shared" si="46"/>
        <v>12100.000000000002</v>
      </c>
      <c r="BL56" s="34">
        <f t="shared" si="47"/>
        <v>1</v>
      </c>
      <c r="BM56" s="51">
        <f t="shared" si="48"/>
        <v>13310.000000000004</v>
      </c>
      <c r="BN56" s="28"/>
      <c r="BO56" s="28"/>
      <c r="BP56" s="28"/>
      <c r="BQ56" s="28"/>
      <c r="BR56" s="28"/>
      <c r="BS56" s="28"/>
      <c r="BT56" s="28"/>
      <c r="BU56" s="28"/>
      <c r="BV56" s="28"/>
    </row>
    <row r="57" spans="1:74" ht="60" x14ac:dyDescent="0.25">
      <c r="A57" s="32"/>
      <c r="B57" s="32"/>
      <c r="C57" s="33"/>
      <c r="D57" s="3"/>
      <c r="E57" s="3"/>
      <c r="F57" s="3"/>
      <c r="G57" s="3"/>
      <c r="H57" s="3"/>
      <c r="I57" s="3"/>
      <c r="J57" s="3"/>
      <c r="K57" s="3"/>
      <c r="L57" s="3"/>
      <c r="M57" s="37"/>
      <c r="N57" s="115"/>
      <c r="O57" s="34"/>
      <c r="P57" s="5"/>
      <c r="Q57" s="4"/>
      <c r="R57" s="4"/>
      <c r="S57" s="14" t="s">
        <v>140</v>
      </c>
      <c r="T57" s="14" t="s">
        <v>139</v>
      </c>
      <c r="U57" s="9" t="s">
        <v>87</v>
      </c>
      <c r="V57" s="22" t="s">
        <v>88</v>
      </c>
      <c r="W57" s="9" t="s">
        <v>120</v>
      </c>
      <c r="X57" s="5" t="s">
        <v>89</v>
      </c>
      <c r="Y57" s="9" t="s">
        <v>121</v>
      </c>
      <c r="Z57" s="6">
        <v>0</v>
      </c>
      <c r="AA57" s="7">
        <v>0</v>
      </c>
      <c r="AB57" s="6">
        <v>0</v>
      </c>
      <c r="AC57" s="7">
        <v>0</v>
      </c>
      <c r="AD57" s="6">
        <v>0</v>
      </c>
      <c r="AE57" s="7">
        <v>0</v>
      </c>
      <c r="AF57" s="8">
        <f t="shared" si="33"/>
        <v>0</v>
      </c>
      <c r="AG57" s="60">
        <f t="shared" si="34"/>
        <v>0</v>
      </c>
      <c r="AH57" s="9">
        <v>0</v>
      </c>
      <c r="AI57" s="7">
        <v>0</v>
      </c>
      <c r="AJ57" s="9">
        <v>0</v>
      </c>
      <c r="AK57" s="21">
        <v>0</v>
      </c>
      <c r="AL57" s="11">
        <v>0</v>
      </c>
      <c r="AM57" s="7">
        <v>0</v>
      </c>
      <c r="AN57" s="8">
        <f t="shared" si="35"/>
        <v>0</v>
      </c>
      <c r="AO57" s="60">
        <f t="shared" si="36"/>
        <v>0</v>
      </c>
      <c r="AP57" s="6">
        <v>1</v>
      </c>
      <c r="AQ57" s="7">
        <v>100000</v>
      </c>
      <c r="AR57" s="6">
        <v>0</v>
      </c>
      <c r="AS57" s="7">
        <v>0</v>
      </c>
      <c r="AT57" s="9">
        <v>0</v>
      </c>
      <c r="AU57" s="7">
        <v>0</v>
      </c>
      <c r="AV57" s="8">
        <f t="shared" si="37"/>
        <v>1</v>
      </c>
      <c r="AW57" s="60">
        <f t="shared" si="38"/>
        <v>100000</v>
      </c>
      <c r="AX57" s="6">
        <v>0</v>
      </c>
      <c r="AY57" s="7">
        <v>0</v>
      </c>
      <c r="AZ57" s="6">
        <v>0</v>
      </c>
      <c r="BA57" s="7">
        <v>0</v>
      </c>
      <c r="BB57" s="6">
        <v>0</v>
      </c>
      <c r="BC57" s="7">
        <v>0</v>
      </c>
      <c r="BD57" s="8">
        <f t="shared" si="39"/>
        <v>0</v>
      </c>
      <c r="BE57" s="60">
        <f t="shared" si="40"/>
        <v>0</v>
      </c>
      <c r="BF57" s="10">
        <f t="shared" si="41"/>
        <v>1</v>
      </c>
      <c r="BG57" s="17">
        <f t="shared" si="42"/>
        <v>100000</v>
      </c>
      <c r="BH57" s="34">
        <f t="shared" si="43"/>
        <v>1</v>
      </c>
      <c r="BI57" s="51">
        <f t="shared" si="44"/>
        <v>110000.00000000001</v>
      </c>
      <c r="BJ57" s="34">
        <f t="shared" si="45"/>
        <v>1</v>
      </c>
      <c r="BK57" s="51">
        <f t="shared" si="46"/>
        <v>121000.00000000003</v>
      </c>
      <c r="BL57" s="34">
        <f t="shared" si="47"/>
        <v>1</v>
      </c>
      <c r="BM57" s="51">
        <f t="shared" si="48"/>
        <v>133100.00000000003</v>
      </c>
      <c r="BN57" s="28"/>
      <c r="BO57" s="28"/>
      <c r="BP57" s="28"/>
      <c r="BQ57" s="28"/>
      <c r="BR57" s="28"/>
      <c r="BS57" s="28"/>
      <c r="BT57" s="28"/>
      <c r="BU57" s="28"/>
      <c r="BV57" s="28"/>
    </row>
    <row r="58" spans="1:74" ht="60" x14ac:dyDescent="0.25">
      <c r="A58" s="32"/>
      <c r="B58" s="32"/>
      <c r="C58" s="33"/>
      <c r="D58" s="3"/>
      <c r="E58" s="3"/>
      <c r="F58" s="3"/>
      <c r="G58" s="3"/>
      <c r="H58" s="3"/>
      <c r="I58" s="3"/>
      <c r="J58" s="3"/>
      <c r="K58" s="3"/>
      <c r="L58" s="3"/>
      <c r="M58" s="37"/>
      <c r="N58" s="115"/>
      <c r="O58" s="34"/>
      <c r="P58" s="5"/>
      <c r="Q58" s="4"/>
      <c r="R58" s="4"/>
      <c r="S58" s="14" t="s">
        <v>138</v>
      </c>
      <c r="T58" s="14" t="s">
        <v>137</v>
      </c>
      <c r="U58" s="9" t="s">
        <v>87</v>
      </c>
      <c r="V58" s="22" t="s">
        <v>88</v>
      </c>
      <c r="W58" s="9" t="s">
        <v>120</v>
      </c>
      <c r="X58" s="5" t="s">
        <v>89</v>
      </c>
      <c r="Y58" s="9" t="s">
        <v>121</v>
      </c>
      <c r="Z58" s="6">
        <v>0</v>
      </c>
      <c r="AA58" s="7">
        <v>0</v>
      </c>
      <c r="AB58" s="6">
        <v>0</v>
      </c>
      <c r="AC58" s="7">
        <v>0</v>
      </c>
      <c r="AD58" s="6">
        <v>0</v>
      </c>
      <c r="AE58" s="7">
        <v>0</v>
      </c>
      <c r="AF58" s="8">
        <f t="shared" si="33"/>
        <v>0</v>
      </c>
      <c r="AG58" s="60">
        <f t="shared" si="34"/>
        <v>0</v>
      </c>
      <c r="AH58" s="9">
        <v>1</v>
      </c>
      <c r="AI58" s="7">
        <v>64000</v>
      </c>
      <c r="AJ58" s="9">
        <v>0</v>
      </c>
      <c r="AK58" s="21">
        <v>0</v>
      </c>
      <c r="AL58" s="11">
        <v>0</v>
      </c>
      <c r="AM58" s="7">
        <v>0</v>
      </c>
      <c r="AN58" s="8">
        <f t="shared" si="35"/>
        <v>1</v>
      </c>
      <c r="AO58" s="60">
        <f t="shared" si="36"/>
        <v>64000</v>
      </c>
      <c r="AP58" s="6">
        <v>0</v>
      </c>
      <c r="AQ58" s="7">
        <v>0</v>
      </c>
      <c r="AR58" s="6">
        <v>0</v>
      </c>
      <c r="AS58" s="7">
        <v>0</v>
      </c>
      <c r="AT58" s="6">
        <v>0</v>
      </c>
      <c r="AU58" s="7">
        <v>0</v>
      </c>
      <c r="AV58" s="8">
        <f t="shared" si="37"/>
        <v>0</v>
      </c>
      <c r="AW58" s="60">
        <f t="shared" si="38"/>
        <v>0</v>
      </c>
      <c r="AX58" s="6">
        <v>0</v>
      </c>
      <c r="AY58" s="7">
        <v>0</v>
      </c>
      <c r="AZ58" s="6">
        <v>0</v>
      </c>
      <c r="BA58" s="7">
        <v>0</v>
      </c>
      <c r="BB58" s="6">
        <v>0</v>
      </c>
      <c r="BC58" s="7">
        <v>0</v>
      </c>
      <c r="BD58" s="8">
        <f t="shared" si="39"/>
        <v>0</v>
      </c>
      <c r="BE58" s="60">
        <f t="shared" si="40"/>
        <v>0</v>
      </c>
      <c r="BF58" s="10">
        <f t="shared" si="41"/>
        <v>1</v>
      </c>
      <c r="BG58" s="17">
        <f t="shared" si="42"/>
        <v>64000</v>
      </c>
      <c r="BH58" s="34">
        <f t="shared" si="43"/>
        <v>1</v>
      </c>
      <c r="BI58" s="51">
        <f t="shared" si="44"/>
        <v>70400</v>
      </c>
      <c r="BJ58" s="34">
        <f t="shared" si="45"/>
        <v>1</v>
      </c>
      <c r="BK58" s="51">
        <f t="shared" si="46"/>
        <v>77440</v>
      </c>
      <c r="BL58" s="34">
        <f t="shared" si="47"/>
        <v>1</v>
      </c>
      <c r="BM58" s="51">
        <f t="shared" si="48"/>
        <v>85184</v>
      </c>
      <c r="BN58" s="28"/>
      <c r="BO58" s="28"/>
      <c r="BP58" s="28"/>
      <c r="BQ58" s="28"/>
      <c r="BR58" s="28"/>
      <c r="BS58" s="28"/>
      <c r="BT58" s="28"/>
      <c r="BU58" s="28"/>
      <c r="BV58" s="28"/>
    </row>
    <row r="59" spans="1:74" ht="60" x14ac:dyDescent="0.25">
      <c r="A59" s="32"/>
      <c r="B59" s="32"/>
      <c r="C59" s="33"/>
      <c r="D59" s="3"/>
      <c r="E59" s="3"/>
      <c r="F59" s="3"/>
      <c r="G59" s="3"/>
      <c r="H59" s="3"/>
      <c r="I59" s="3"/>
      <c r="J59" s="3"/>
      <c r="K59" s="3"/>
      <c r="L59" s="3"/>
      <c r="M59" s="37"/>
      <c r="N59" s="115"/>
      <c r="O59" s="34"/>
      <c r="P59" s="5"/>
      <c r="Q59" s="4"/>
      <c r="R59" s="4"/>
      <c r="S59" s="15" t="s">
        <v>136</v>
      </c>
      <c r="T59" s="15" t="s">
        <v>135</v>
      </c>
      <c r="U59" s="9" t="s">
        <v>87</v>
      </c>
      <c r="V59" s="22" t="s">
        <v>88</v>
      </c>
      <c r="W59" s="9" t="s">
        <v>120</v>
      </c>
      <c r="X59" s="5" t="s">
        <v>89</v>
      </c>
      <c r="Y59" s="9" t="s">
        <v>121</v>
      </c>
      <c r="Z59" s="6">
        <v>0</v>
      </c>
      <c r="AA59" s="7">
        <v>0</v>
      </c>
      <c r="AB59" s="6">
        <v>0</v>
      </c>
      <c r="AC59" s="7">
        <v>0</v>
      </c>
      <c r="AD59" s="6">
        <v>0</v>
      </c>
      <c r="AE59" s="7">
        <v>0</v>
      </c>
      <c r="AF59" s="8">
        <f t="shared" si="33"/>
        <v>0</v>
      </c>
      <c r="AG59" s="60">
        <f t="shared" si="34"/>
        <v>0</v>
      </c>
      <c r="AH59" s="9">
        <v>1</v>
      </c>
      <c r="AI59" s="7">
        <v>5500</v>
      </c>
      <c r="AJ59" s="9">
        <v>0</v>
      </c>
      <c r="AK59" s="21">
        <v>0</v>
      </c>
      <c r="AL59" s="11">
        <v>0</v>
      </c>
      <c r="AM59" s="7">
        <v>0</v>
      </c>
      <c r="AN59" s="8">
        <f t="shared" si="35"/>
        <v>1</v>
      </c>
      <c r="AO59" s="60">
        <f t="shared" si="36"/>
        <v>5500</v>
      </c>
      <c r="AP59" s="6">
        <v>0</v>
      </c>
      <c r="AQ59" s="7">
        <v>0</v>
      </c>
      <c r="AR59" s="6">
        <v>0</v>
      </c>
      <c r="AS59" s="7">
        <v>0</v>
      </c>
      <c r="AT59" s="6">
        <v>0</v>
      </c>
      <c r="AU59" s="7">
        <v>0</v>
      </c>
      <c r="AV59" s="8">
        <f t="shared" si="37"/>
        <v>0</v>
      </c>
      <c r="AW59" s="60">
        <f t="shared" si="38"/>
        <v>0</v>
      </c>
      <c r="AX59" s="6">
        <v>0</v>
      </c>
      <c r="AY59" s="7">
        <v>0</v>
      </c>
      <c r="AZ59" s="6">
        <v>0</v>
      </c>
      <c r="BA59" s="7">
        <v>0</v>
      </c>
      <c r="BB59" s="6">
        <v>0</v>
      </c>
      <c r="BC59" s="7">
        <v>0</v>
      </c>
      <c r="BD59" s="8">
        <f t="shared" si="39"/>
        <v>0</v>
      </c>
      <c r="BE59" s="60">
        <f t="shared" si="40"/>
        <v>0</v>
      </c>
      <c r="BF59" s="10">
        <f t="shared" si="41"/>
        <v>1</v>
      </c>
      <c r="BG59" s="17">
        <f t="shared" si="42"/>
        <v>5500</v>
      </c>
      <c r="BH59" s="34">
        <f t="shared" si="43"/>
        <v>1</v>
      </c>
      <c r="BI59" s="51">
        <f t="shared" si="44"/>
        <v>6050.0000000000009</v>
      </c>
      <c r="BJ59" s="34">
        <f t="shared" si="45"/>
        <v>1</v>
      </c>
      <c r="BK59" s="51">
        <f t="shared" si="46"/>
        <v>6655.0000000000018</v>
      </c>
      <c r="BL59" s="34">
        <f t="shared" si="47"/>
        <v>1</v>
      </c>
      <c r="BM59" s="51">
        <f t="shared" si="48"/>
        <v>7320.5000000000027</v>
      </c>
      <c r="BN59" s="28"/>
      <c r="BO59" s="28"/>
      <c r="BP59" s="28"/>
      <c r="BQ59" s="28"/>
      <c r="BR59" s="28"/>
      <c r="BS59" s="28"/>
      <c r="BT59" s="28"/>
      <c r="BU59" s="28"/>
      <c r="BV59" s="28"/>
    </row>
    <row r="60" spans="1:74" ht="60" x14ac:dyDescent="0.25">
      <c r="A60" s="32"/>
      <c r="B60" s="32"/>
      <c r="C60" s="33"/>
      <c r="D60" s="3"/>
      <c r="E60" s="3"/>
      <c r="F60" s="3"/>
      <c r="G60" s="3"/>
      <c r="H60" s="3"/>
      <c r="I60" s="3"/>
      <c r="J60" s="3"/>
      <c r="K60" s="3"/>
      <c r="L60" s="3"/>
      <c r="M60" s="38"/>
      <c r="N60" s="115"/>
      <c r="O60" s="34"/>
      <c r="P60" s="5"/>
      <c r="Q60" s="4"/>
      <c r="R60" s="4"/>
      <c r="S60" s="86" t="s">
        <v>134</v>
      </c>
      <c r="T60" s="86" t="s">
        <v>133</v>
      </c>
      <c r="U60" s="9" t="s">
        <v>87</v>
      </c>
      <c r="V60" s="22" t="s">
        <v>88</v>
      </c>
      <c r="W60" s="9" t="s">
        <v>120</v>
      </c>
      <c r="X60" s="5" t="s">
        <v>89</v>
      </c>
      <c r="Y60" s="9" t="s">
        <v>121</v>
      </c>
      <c r="Z60" s="6">
        <v>0</v>
      </c>
      <c r="AA60" s="7">
        <v>0</v>
      </c>
      <c r="AB60" s="6">
        <v>0</v>
      </c>
      <c r="AC60" s="7">
        <v>0</v>
      </c>
      <c r="AD60" s="6">
        <v>0</v>
      </c>
      <c r="AE60" s="7">
        <v>0</v>
      </c>
      <c r="AF60" s="8">
        <f t="shared" si="33"/>
        <v>0</v>
      </c>
      <c r="AG60" s="60">
        <f t="shared" si="34"/>
        <v>0</v>
      </c>
      <c r="AH60" s="9">
        <v>0</v>
      </c>
      <c r="AI60" s="21">
        <v>0</v>
      </c>
      <c r="AJ60" s="9">
        <v>1</v>
      </c>
      <c r="AK60" s="21">
        <v>0</v>
      </c>
      <c r="AL60" s="9">
        <v>0</v>
      </c>
      <c r="AM60" s="7">
        <v>50000</v>
      </c>
      <c r="AN60" s="8">
        <f t="shared" si="35"/>
        <v>1</v>
      </c>
      <c r="AO60" s="60">
        <f t="shared" si="36"/>
        <v>50000</v>
      </c>
      <c r="AP60" s="6">
        <v>0</v>
      </c>
      <c r="AQ60" s="7">
        <v>0</v>
      </c>
      <c r="AR60" s="6">
        <v>0</v>
      </c>
      <c r="AS60" s="7">
        <v>0</v>
      </c>
      <c r="AT60" s="6">
        <v>0</v>
      </c>
      <c r="AU60" s="7">
        <v>0</v>
      </c>
      <c r="AV60" s="8">
        <f t="shared" si="37"/>
        <v>0</v>
      </c>
      <c r="AW60" s="60">
        <f t="shared" si="38"/>
        <v>0</v>
      </c>
      <c r="AX60" s="6">
        <v>0</v>
      </c>
      <c r="AY60" s="7">
        <v>0</v>
      </c>
      <c r="AZ60" s="6">
        <v>0</v>
      </c>
      <c r="BA60" s="7">
        <v>0</v>
      </c>
      <c r="BB60" s="6">
        <v>0</v>
      </c>
      <c r="BC60" s="7">
        <v>0</v>
      </c>
      <c r="BD60" s="8">
        <f t="shared" si="39"/>
        <v>0</v>
      </c>
      <c r="BE60" s="60">
        <f t="shared" si="40"/>
        <v>0</v>
      </c>
      <c r="BF60" s="10">
        <f t="shared" si="41"/>
        <v>1</v>
      </c>
      <c r="BG60" s="17">
        <f t="shared" si="42"/>
        <v>50000</v>
      </c>
      <c r="BH60" s="34">
        <f t="shared" si="43"/>
        <v>1</v>
      </c>
      <c r="BI60" s="51">
        <f t="shared" si="44"/>
        <v>55000.000000000007</v>
      </c>
      <c r="BJ60" s="34">
        <f t="shared" si="45"/>
        <v>1</v>
      </c>
      <c r="BK60" s="51">
        <f t="shared" si="46"/>
        <v>60500.000000000015</v>
      </c>
      <c r="BL60" s="34">
        <f t="shared" si="47"/>
        <v>1</v>
      </c>
      <c r="BM60" s="51">
        <f t="shared" si="48"/>
        <v>66550.000000000015</v>
      </c>
      <c r="BN60" s="28"/>
      <c r="BO60" s="28"/>
      <c r="BP60" s="28"/>
      <c r="BQ60" s="28"/>
      <c r="BR60" s="28"/>
      <c r="BS60" s="28"/>
      <c r="BT60" s="28"/>
      <c r="BU60" s="28"/>
      <c r="BV60" s="28"/>
    </row>
    <row r="61" spans="1:74" ht="60" x14ac:dyDescent="0.25">
      <c r="A61" s="32"/>
      <c r="B61" s="32"/>
      <c r="C61" s="33"/>
      <c r="D61" s="3"/>
      <c r="E61" s="3"/>
      <c r="F61" s="3"/>
      <c r="G61" s="3"/>
      <c r="H61" s="3"/>
      <c r="I61" s="3"/>
      <c r="J61" s="3"/>
      <c r="K61" s="3"/>
      <c r="L61" s="3"/>
      <c r="M61" s="38"/>
      <c r="N61" s="115"/>
      <c r="O61" s="34"/>
      <c r="P61" s="5"/>
      <c r="Q61" s="4"/>
      <c r="R61" s="4"/>
      <c r="S61" s="15" t="s">
        <v>132</v>
      </c>
      <c r="T61" s="86" t="s">
        <v>131</v>
      </c>
      <c r="U61" s="9" t="s">
        <v>87</v>
      </c>
      <c r="V61" s="22" t="s">
        <v>88</v>
      </c>
      <c r="W61" s="9" t="s">
        <v>120</v>
      </c>
      <c r="X61" s="5" t="s">
        <v>89</v>
      </c>
      <c r="Y61" s="9" t="s">
        <v>121</v>
      </c>
      <c r="Z61" s="6">
        <v>0</v>
      </c>
      <c r="AA61" s="7">
        <v>0</v>
      </c>
      <c r="AB61" s="6">
        <v>0</v>
      </c>
      <c r="AC61" s="7">
        <v>0</v>
      </c>
      <c r="AD61" s="6">
        <v>0</v>
      </c>
      <c r="AE61" s="7">
        <v>0</v>
      </c>
      <c r="AF61" s="8">
        <f t="shared" si="33"/>
        <v>0</v>
      </c>
      <c r="AG61" s="60">
        <f t="shared" si="34"/>
        <v>0</v>
      </c>
      <c r="AH61" s="9">
        <v>0</v>
      </c>
      <c r="AI61" s="21">
        <v>0</v>
      </c>
      <c r="AJ61" s="9">
        <v>0</v>
      </c>
      <c r="AK61" s="21">
        <v>0</v>
      </c>
      <c r="AL61" s="9">
        <v>1</v>
      </c>
      <c r="AM61" s="7">
        <v>360000</v>
      </c>
      <c r="AN61" s="8">
        <f t="shared" si="35"/>
        <v>1</v>
      </c>
      <c r="AO61" s="60">
        <f t="shared" si="36"/>
        <v>360000</v>
      </c>
      <c r="AP61" s="6">
        <v>0</v>
      </c>
      <c r="AQ61" s="7">
        <v>0</v>
      </c>
      <c r="AR61" s="6">
        <v>0</v>
      </c>
      <c r="AS61" s="7">
        <v>0</v>
      </c>
      <c r="AT61" s="6">
        <v>0</v>
      </c>
      <c r="AU61" s="7">
        <v>0</v>
      </c>
      <c r="AV61" s="8">
        <f t="shared" si="37"/>
        <v>0</v>
      </c>
      <c r="AW61" s="60">
        <f t="shared" si="38"/>
        <v>0</v>
      </c>
      <c r="AX61" s="6">
        <v>0</v>
      </c>
      <c r="AY61" s="7">
        <v>0</v>
      </c>
      <c r="AZ61" s="6">
        <v>0</v>
      </c>
      <c r="BA61" s="7">
        <v>0</v>
      </c>
      <c r="BB61" s="6">
        <v>0</v>
      </c>
      <c r="BC61" s="7">
        <v>0</v>
      </c>
      <c r="BD61" s="8">
        <f t="shared" si="39"/>
        <v>0</v>
      </c>
      <c r="BE61" s="60">
        <f t="shared" si="40"/>
        <v>0</v>
      </c>
      <c r="BF61" s="10">
        <f t="shared" si="41"/>
        <v>1</v>
      </c>
      <c r="BG61" s="17">
        <f t="shared" si="42"/>
        <v>360000</v>
      </c>
      <c r="BH61" s="34">
        <f t="shared" si="43"/>
        <v>1</v>
      </c>
      <c r="BI61" s="51">
        <f t="shared" si="44"/>
        <v>396000.00000000006</v>
      </c>
      <c r="BJ61" s="34">
        <f t="shared" si="45"/>
        <v>1</v>
      </c>
      <c r="BK61" s="51">
        <f t="shared" si="46"/>
        <v>435600.00000000012</v>
      </c>
      <c r="BL61" s="34">
        <f t="shared" si="47"/>
        <v>1</v>
      </c>
      <c r="BM61" s="51">
        <f t="shared" si="48"/>
        <v>479160.00000000017</v>
      </c>
      <c r="BN61" s="28"/>
      <c r="BO61" s="28"/>
      <c r="BP61" s="28"/>
      <c r="BQ61" s="28"/>
      <c r="BR61" s="28"/>
      <c r="BS61" s="28"/>
      <c r="BT61" s="28"/>
      <c r="BU61" s="28"/>
      <c r="BV61" s="28"/>
    </row>
    <row r="62" spans="1:74" s="28" customFormat="1" x14ac:dyDescent="0.25">
      <c r="A62" s="36"/>
      <c r="B62" s="36"/>
      <c r="C62" s="36"/>
      <c r="D62" s="36"/>
      <c r="E62" s="36"/>
      <c r="F62" s="36"/>
      <c r="G62" s="36"/>
      <c r="H62" s="3"/>
      <c r="I62" s="3"/>
      <c r="J62" s="3"/>
      <c r="K62" s="3"/>
      <c r="L62" s="3"/>
      <c r="M62" s="35"/>
      <c r="N62" s="3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35"/>
      <c r="BG62" s="35"/>
      <c r="BH62" s="35"/>
      <c r="BI62" s="35"/>
      <c r="BJ62" s="35"/>
      <c r="BK62" s="35"/>
      <c r="BL62" s="35"/>
      <c r="BM62" s="35"/>
    </row>
    <row r="63" spans="1:74" ht="90" x14ac:dyDescent="0.25">
      <c r="A63" s="93"/>
      <c r="B63" s="93"/>
      <c r="C63" s="94"/>
      <c r="D63" s="94"/>
      <c r="E63" s="94"/>
      <c r="F63" s="91"/>
      <c r="G63" s="19" t="s">
        <v>81</v>
      </c>
      <c r="H63" s="92" t="s">
        <v>77</v>
      </c>
      <c r="I63" s="92" t="s">
        <v>78</v>
      </c>
      <c r="J63" s="92" t="s">
        <v>79</v>
      </c>
      <c r="K63" s="92">
        <v>0</v>
      </c>
      <c r="L63" s="92" t="s">
        <v>80</v>
      </c>
      <c r="M63" s="59">
        <v>4</v>
      </c>
      <c r="N63" s="55" t="s">
        <v>195</v>
      </c>
      <c r="O63" s="40">
        <v>32</v>
      </c>
      <c r="P63" s="18" t="s">
        <v>97</v>
      </c>
      <c r="Q63" s="40">
        <v>1</v>
      </c>
      <c r="R63" s="19" t="s">
        <v>82</v>
      </c>
      <c r="S63" s="39" t="s">
        <v>191</v>
      </c>
      <c r="T63" s="40" t="s">
        <v>192</v>
      </c>
      <c r="U63" s="40" t="s">
        <v>87</v>
      </c>
      <c r="V63" s="23" t="s">
        <v>88</v>
      </c>
      <c r="W63" s="19" t="s">
        <v>120</v>
      </c>
      <c r="X63" s="56" t="s">
        <v>89</v>
      </c>
      <c r="Y63" s="19" t="s">
        <v>172</v>
      </c>
      <c r="Z63" s="20">
        <f t="shared" ref="Z63:BM63" si="49">SUM(Z64:Z71)</f>
        <v>0</v>
      </c>
      <c r="AA63" s="61">
        <f t="shared" si="49"/>
        <v>0</v>
      </c>
      <c r="AB63" s="20">
        <f t="shared" si="49"/>
        <v>0</v>
      </c>
      <c r="AC63" s="61">
        <f t="shared" si="49"/>
        <v>0</v>
      </c>
      <c r="AD63" s="20">
        <f t="shared" si="49"/>
        <v>0</v>
      </c>
      <c r="AE63" s="61">
        <f t="shared" si="49"/>
        <v>0</v>
      </c>
      <c r="AF63" s="20">
        <f t="shared" si="49"/>
        <v>0</v>
      </c>
      <c r="AG63" s="61">
        <f t="shared" si="49"/>
        <v>0</v>
      </c>
      <c r="AH63" s="20">
        <f t="shared" si="49"/>
        <v>0</v>
      </c>
      <c r="AI63" s="61">
        <f t="shared" si="49"/>
        <v>0</v>
      </c>
      <c r="AJ63" s="20">
        <f t="shared" si="49"/>
        <v>0</v>
      </c>
      <c r="AK63" s="61">
        <f t="shared" si="49"/>
        <v>0</v>
      </c>
      <c r="AL63" s="20">
        <f t="shared" si="49"/>
        <v>1</v>
      </c>
      <c r="AM63" s="61">
        <f t="shared" si="49"/>
        <v>40000</v>
      </c>
      <c r="AN63" s="20">
        <f t="shared" si="49"/>
        <v>1</v>
      </c>
      <c r="AO63" s="61">
        <f t="shared" si="49"/>
        <v>40000</v>
      </c>
      <c r="AP63" s="20">
        <f t="shared" si="49"/>
        <v>167</v>
      </c>
      <c r="AQ63" s="61">
        <f t="shared" si="49"/>
        <v>841050</v>
      </c>
      <c r="AR63" s="20">
        <f t="shared" si="49"/>
        <v>0</v>
      </c>
      <c r="AS63" s="61">
        <f t="shared" si="49"/>
        <v>0</v>
      </c>
      <c r="AT63" s="20">
        <f t="shared" si="49"/>
        <v>0</v>
      </c>
      <c r="AU63" s="61">
        <f t="shared" si="49"/>
        <v>0</v>
      </c>
      <c r="AV63" s="20">
        <f t="shared" si="49"/>
        <v>167</v>
      </c>
      <c r="AW63" s="61">
        <f t="shared" si="49"/>
        <v>841050</v>
      </c>
      <c r="AX63" s="20">
        <f t="shared" si="49"/>
        <v>76</v>
      </c>
      <c r="AY63" s="61">
        <f t="shared" si="49"/>
        <v>1212600</v>
      </c>
      <c r="AZ63" s="20">
        <f t="shared" si="49"/>
        <v>0</v>
      </c>
      <c r="BA63" s="61">
        <f t="shared" si="49"/>
        <v>0</v>
      </c>
      <c r="BB63" s="20">
        <f t="shared" si="49"/>
        <v>0</v>
      </c>
      <c r="BC63" s="61">
        <f t="shared" si="49"/>
        <v>0</v>
      </c>
      <c r="BD63" s="20">
        <f t="shared" si="49"/>
        <v>76</v>
      </c>
      <c r="BE63" s="61">
        <f t="shared" si="49"/>
        <v>1212600</v>
      </c>
      <c r="BF63" s="20">
        <f t="shared" si="49"/>
        <v>244</v>
      </c>
      <c r="BG63" s="61">
        <f t="shared" si="49"/>
        <v>2093650</v>
      </c>
      <c r="BH63" s="20">
        <f t="shared" si="49"/>
        <v>244</v>
      </c>
      <c r="BI63" s="61">
        <f t="shared" si="49"/>
        <v>2303015</v>
      </c>
      <c r="BJ63" s="20">
        <f t="shared" si="49"/>
        <v>244</v>
      </c>
      <c r="BK63" s="61">
        <f t="shared" si="49"/>
        <v>2533316.5</v>
      </c>
      <c r="BL63" s="20">
        <f t="shared" si="49"/>
        <v>244</v>
      </c>
      <c r="BM63" s="61">
        <f t="shared" si="49"/>
        <v>2786648.1500000004</v>
      </c>
      <c r="BN63" s="28"/>
      <c r="BO63" s="28"/>
      <c r="BP63" s="28"/>
      <c r="BQ63" s="28"/>
      <c r="BR63" s="28"/>
      <c r="BS63" s="28"/>
      <c r="BT63" s="28"/>
      <c r="BU63" s="28"/>
      <c r="BV63" s="28"/>
    </row>
    <row r="64" spans="1:74" s="28" customFormat="1" ht="84.75" customHeight="1" x14ac:dyDescent="0.25">
      <c r="A64" s="87"/>
      <c r="B64" s="87"/>
      <c r="C64" s="88"/>
      <c r="D64" s="88"/>
      <c r="E64" s="88"/>
      <c r="F64" s="85"/>
      <c r="G64" s="4"/>
      <c r="H64" s="12"/>
      <c r="I64" s="12"/>
      <c r="J64" s="12"/>
      <c r="K64" s="12"/>
      <c r="L64" s="12"/>
      <c r="M64" s="58">
        <v>6.1</v>
      </c>
      <c r="N64" s="117" t="s">
        <v>159</v>
      </c>
      <c r="O64" s="34">
        <v>467</v>
      </c>
      <c r="P64" s="5" t="s">
        <v>186</v>
      </c>
      <c r="Q64" s="4">
        <v>2</v>
      </c>
      <c r="R64" s="4" t="s">
        <v>82</v>
      </c>
      <c r="S64" s="131" t="s">
        <v>158</v>
      </c>
      <c r="T64" s="132" t="s">
        <v>157</v>
      </c>
      <c r="U64" s="9" t="s">
        <v>87</v>
      </c>
      <c r="V64" s="22" t="s">
        <v>88</v>
      </c>
      <c r="W64" s="9" t="s">
        <v>120</v>
      </c>
      <c r="X64" s="5" t="s">
        <v>89</v>
      </c>
      <c r="Y64" s="9" t="s">
        <v>121</v>
      </c>
      <c r="Z64" s="9">
        <v>0</v>
      </c>
      <c r="AA64" s="21">
        <v>0</v>
      </c>
      <c r="AB64" s="9">
        <v>0</v>
      </c>
      <c r="AC64" s="21">
        <v>0</v>
      </c>
      <c r="AD64" s="9">
        <v>0</v>
      </c>
      <c r="AE64" s="21">
        <v>0</v>
      </c>
      <c r="AF64" s="8">
        <f t="shared" ref="AF64:AG71" si="50">Z64+AB64+AD64</f>
        <v>0</v>
      </c>
      <c r="AG64" s="60">
        <f t="shared" si="50"/>
        <v>0</v>
      </c>
      <c r="AH64" s="9">
        <v>0</v>
      </c>
      <c r="AI64" s="7">
        <v>0</v>
      </c>
      <c r="AJ64" s="9">
        <v>0</v>
      </c>
      <c r="AK64" s="21">
        <v>0</v>
      </c>
      <c r="AL64" s="9">
        <v>0</v>
      </c>
      <c r="AM64" s="21">
        <v>0</v>
      </c>
      <c r="AN64" s="8">
        <f t="shared" ref="AN64:AO71" si="51">AH64+AJ64+AL64</f>
        <v>0</v>
      </c>
      <c r="AO64" s="60">
        <f t="shared" si="51"/>
        <v>0</v>
      </c>
      <c r="AP64" s="9">
        <v>1</v>
      </c>
      <c r="AQ64" s="21">
        <v>604800</v>
      </c>
      <c r="AR64" s="9">
        <v>0</v>
      </c>
      <c r="AS64" s="21">
        <v>0</v>
      </c>
      <c r="AT64" s="9">
        <v>0</v>
      </c>
      <c r="AU64" s="21">
        <v>0</v>
      </c>
      <c r="AV64" s="8">
        <f t="shared" ref="AV64:AW71" si="52">AP64+AR64+AT64</f>
        <v>1</v>
      </c>
      <c r="AW64" s="60">
        <f t="shared" si="52"/>
        <v>604800</v>
      </c>
      <c r="AX64" s="9">
        <v>0</v>
      </c>
      <c r="AY64" s="21">
        <v>0</v>
      </c>
      <c r="AZ64" s="9">
        <v>0</v>
      </c>
      <c r="BA64" s="21">
        <v>0</v>
      </c>
      <c r="BB64" s="9">
        <v>0</v>
      </c>
      <c r="BC64" s="21">
        <v>0</v>
      </c>
      <c r="BD64" s="8">
        <f t="shared" ref="BD64:BE71" si="53">AX64+AZ64+BB64</f>
        <v>0</v>
      </c>
      <c r="BE64" s="60">
        <f t="shared" si="53"/>
        <v>0</v>
      </c>
      <c r="BF64" s="10">
        <f t="shared" ref="BF64:BG71" si="54">AF64+AN64+AV64+BD64</f>
        <v>1</v>
      </c>
      <c r="BG64" s="17">
        <f t="shared" si="54"/>
        <v>604800</v>
      </c>
      <c r="BH64" s="34">
        <f t="shared" ref="BH64:BH71" si="55">BF64</f>
        <v>1</v>
      </c>
      <c r="BI64" s="51">
        <f t="shared" ref="BI64:BI71" si="56">BG64*1.1</f>
        <v>665280</v>
      </c>
      <c r="BJ64" s="34">
        <f t="shared" ref="BJ64:BJ71" si="57">BH64</f>
        <v>1</v>
      </c>
      <c r="BK64" s="51">
        <f t="shared" ref="BK64:BK71" si="58">BI64*1.1</f>
        <v>731808.00000000012</v>
      </c>
      <c r="BL64" s="34">
        <f t="shared" ref="BL64:BL71" si="59">BJ64</f>
        <v>1</v>
      </c>
      <c r="BM64" s="51">
        <f t="shared" ref="BM64:BM71" si="60">BK64*1.1</f>
        <v>804988.80000000016</v>
      </c>
    </row>
    <row r="65" spans="1:74" ht="68.25" customHeight="1" x14ac:dyDescent="0.25">
      <c r="A65" s="87"/>
      <c r="B65" s="87"/>
      <c r="C65" s="88"/>
      <c r="D65" s="88"/>
      <c r="E65" s="88"/>
      <c r="F65" s="85"/>
      <c r="G65" s="4"/>
      <c r="H65" s="12"/>
      <c r="I65" s="12"/>
      <c r="J65" s="12"/>
      <c r="K65" s="12"/>
      <c r="L65" s="12"/>
      <c r="M65" s="58"/>
      <c r="N65" s="53"/>
      <c r="O65" s="34"/>
      <c r="P65" s="5"/>
      <c r="Q65" s="4"/>
      <c r="R65" s="4"/>
      <c r="S65" s="14" t="s">
        <v>124</v>
      </c>
      <c r="T65" s="14" t="s">
        <v>154</v>
      </c>
      <c r="U65" s="9" t="s">
        <v>87</v>
      </c>
      <c r="V65" s="22" t="s">
        <v>88</v>
      </c>
      <c r="W65" s="9" t="s">
        <v>120</v>
      </c>
      <c r="X65" s="5" t="s">
        <v>89</v>
      </c>
      <c r="Y65" s="9" t="s">
        <v>173</v>
      </c>
      <c r="Z65" s="9">
        <v>0</v>
      </c>
      <c r="AA65" s="21">
        <v>0</v>
      </c>
      <c r="AB65" s="9">
        <v>0</v>
      </c>
      <c r="AC65" s="21">
        <v>0</v>
      </c>
      <c r="AD65" s="9">
        <v>0</v>
      </c>
      <c r="AE65" s="21">
        <v>0</v>
      </c>
      <c r="AF65" s="8">
        <f t="shared" si="50"/>
        <v>0</v>
      </c>
      <c r="AG65" s="60">
        <f t="shared" si="50"/>
        <v>0</v>
      </c>
      <c r="AH65" s="9">
        <v>0</v>
      </c>
      <c r="AI65" s="21">
        <v>0</v>
      </c>
      <c r="AJ65" s="9">
        <v>0</v>
      </c>
      <c r="AK65" s="21">
        <v>0</v>
      </c>
      <c r="AL65" s="9">
        <v>0</v>
      </c>
      <c r="AM65" s="21">
        <v>0</v>
      </c>
      <c r="AN65" s="8">
        <f t="shared" si="51"/>
        <v>0</v>
      </c>
      <c r="AO65" s="60">
        <f t="shared" si="51"/>
        <v>0</v>
      </c>
      <c r="AP65" s="9">
        <v>8</v>
      </c>
      <c r="AQ65" s="21">
        <v>71000</v>
      </c>
      <c r="AR65" s="9">
        <v>0</v>
      </c>
      <c r="AS65" s="21">
        <v>0</v>
      </c>
      <c r="AT65" s="6">
        <v>0</v>
      </c>
      <c r="AU65" s="7">
        <v>0</v>
      </c>
      <c r="AV65" s="8">
        <f t="shared" si="52"/>
        <v>8</v>
      </c>
      <c r="AW65" s="60">
        <f t="shared" si="52"/>
        <v>71000</v>
      </c>
      <c r="AX65" s="9">
        <v>8</v>
      </c>
      <c r="AY65" s="21">
        <v>80000</v>
      </c>
      <c r="AZ65" s="9">
        <v>0</v>
      </c>
      <c r="BA65" s="21">
        <v>0</v>
      </c>
      <c r="BB65" s="9">
        <v>0</v>
      </c>
      <c r="BC65" s="21">
        <v>0</v>
      </c>
      <c r="BD65" s="8">
        <f t="shared" si="53"/>
        <v>8</v>
      </c>
      <c r="BE65" s="60">
        <f t="shared" si="53"/>
        <v>80000</v>
      </c>
      <c r="BF65" s="10">
        <f t="shared" si="54"/>
        <v>16</v>
      </c>
      <c r="BG65" s="17">
        <f t="shared" si="54"/>
        <v>151000</v>
      </c>
      <c r="BH65" s="34">
        <f t="shared" si="55"/>
        <v>16</v>
      </c>
      <c r="BI65" s="51">
        <f t="shared" si="56"/>
        <v>166100</v>
      </c>
      <c r="BJ65" s="34">
        <f t="shared" si="57"/>
        <v>16</v>
      </c>
      <c r="BK65" s="51">
        <f t="shared" si="58"/>
        <v>182710.00000000003</v>
      </c>
      <c r="BL65" s="34">
        <f t="shared" si="59"/>
        <v>16</v>
      </c>
      <c r="BM65" s="51">
        <f t="shared" si="60"/>
        <v>200981.00000000006</v>
      </c>
      <c r="BN65" s="68" t="e">
        <f>BG63-#REF!</f>
        <v>#REF!</v>
      </c>
      <c r="BO65" s="28"/>
      <c r="BP65" s="28"/>
      <c r="BQ65" s="28"/>
      <c r="BR65" s="28"/>
      <c r="BS65" s="28"/>
      <c r="BT65" s="28"/>
      <c r="BU65" s="28"/>
      <c r="BV65" s="28"/>
    </row>
    <row r="66" spans="1:74" ht="75.75" customHeight="1" x14ac:dyDescent="0.25">
      <c r="A66" s="87"/>
      <c r="B66" s="87"/>
      <c r="C66" s="88"/>
      <c r="D66" s="88"/>
      <c r="E66" s="88"/>
      <c r="F66" s="85"/>
      <c r="G66" s="4"/>
      <c r="H66" s="12"/>
      <c r="I66" s="12"/>
      <c r="J66" s="12"/>
      <c r="K66" s="12"/>
      <c r="L66" s="12"/>
      <c r="M66" s="58"/>
      <c r="N66" s="53"/>
      <c r="O66" s="34"/>
      <c r="P66" s="5"/>
      <c r="Q66" s="4"/>
      <c r="R66" s="4"/>
      <c r="S66" s="14" t="s">
        <v>124</v>
      </c>
      <c r="T66" s="14" t="s">
        <v>125</v>
      </c>
      <c r="U66" s="9" t="s">
        <v>87</v>
      </c>
      <c r="V66" s="22" t="s">
        <v>88</v>
      </c>
      <c r="W66" s="9" t="s">
        <v>120</v>
      </c>
      <c r="X66" s="5" t="s">
        <v>89</v>
      </c>
      <c r="Y66" s="9" t="s">
        <v>174</v>
      </c>
      <c r="Z66" s="9">
        <v>0</v>
      </c>
      <c r="AA66" s="21">
        <v>0</v>
      </c>
      <c r="AB66" s="9">
        <v>0</v>
      </c>
      <c r="AC66" s="21">
        <v>0</v>
      </c>
      <c r="AD66" s="9">
        <v>0</v>
      </c>
      <c r="AE66" s="21">
        <v>0</v>
      </c>
      <c r="AF66" s="8">
        <f t="shared" si="50"/>
        <v>0</v>
      </c>
      <c r="AG66" s="60">
        <f t="shared" si="50"/>
        <v>0</v>
      </c>
      <c r="AH66" s="9">
        <v>0</v>
      </c>
      <c r="AI66" s="21">
        <v>0</v>
      </c>
      <c r="AJ66" s="9">
        <v>0</v>
      </c>
      <c r="AK66" s="21">
        <v>0</v>
      </c>
      <c r="AL66" s="9">
        <v>0</v>
      </c>
      <c r="AM66" s="21">
        <v>0</v>
      </c>
      <c r="AN66" s="8">
        <f t="shared" si="51"/>
        <v>0</v>
      </c>
      <c r="AO66" s="60">
        <f t="shared" si="51"/>
        <v>0</v>
      </c>
      <c r="AP66" s="9">
        <v>70</v>
      </c>
      <c r="AQ66" s="21">
        <v>49000</v>
      </c>
      <c r="AR66" s="9">
        <v>0</v>
      </c>
      <c r="AS66" s="21">
        <v>0</v>
      </c>
      <c r="AT66" s="9">
        <v>0</v>
      </c>
      <c r="AU66" s="21">
        <v>0</v>
      </c>
      <c r="AV66" s="8">
        <f t="shared" si="52"/>
        <v>70</v>
      </c>
      <c r="AW66" s="60">
        <f t="shared" si="52"/>
        <v>49000</v>
      </c>
      <c r="AX66" s="9">
        <v>0</v>
      </c>
      <c r="AY66" s="21">
        <v>0</v>
      </c>
      <c r="AZ66" s="9">
        <v>0</v>
      </c>
      <c r="BA66" s="21">
        <v>0</v>
      </c>
      <c r="BB66" s="9">
        <v>0</v>
      </c>
      <c r="BC66" s="21">
        <v>0</v>
      </c>
      <c r="BD66" s="8">
        <f t="shared" si="53"/>
        <v>0</v>
      </c>
      <c r="BE66" s="60">
        <f t="shared" si="53"/>
        <v>0</v>
      </c>
      <c r="BF66" s="10">
        <f t="shared" si="54"/>
        <v>70</v>
      </c>
      <c r="BG66" s="17">
        <f t="shared" si="54"/>
        <v>49000</v>
      </c>
      <c r="BH66" s="34">
        <f t="shared" si="55"/>
        <v>70</v>
      </c>
      <c r="BI66" s="51">
        <f t="shared" si="56"/>
        <v>53900.000000000007</v>
      </c>
      <c r="BJ66" s="34">
        <f t="shared" si="57"/>
        <v>70</v>
      </c>
      <c r="BK66" s="51">
        <f t="shared" si="58"/>
        <v>59290.000000000015</v>
      </c>
      <c r="BL66" s="34">
        <f t="shared" si="59"/>
        <v>70</v>
      </c>
      <c r="BM66" s="51">
        <f t="shared" si="60"/>
        <v>65219.000000000022</v>
      </c>
      <c r="BN66" s="28"/>
      <c r="BO66" s="28"/>
      <c r="BP66" s="28"/>
      <c r="BQ66" s="28"/>
      <c r="BR66" s="28"/>
      <c r="BS66" s="28"/>
      <c r="BT66" s="28"/>
      <c r="BU66" s="28"/>
      <c r="BV66" s="28"/>
    </row>
    <row r="67" spans="1:74" ht="60" x14ac:dyDescent="0.25">
      <c r="A67" s="87"/>
      <c r="B67" s="87"/>
      <c r="C67" s="88"/>
      <c r="D67" s="88"/>
      <c r="E67" s="88"/>
      <c r="F67" s="85"/>
      <c r="G67" s="4"/>
      <c r="H67" s="12"/>
      <c r="I67" s="12"/>
      <c r="J67" s="12"/>
      <c r="K67" s="12"/>
      <c r="L67" s="12"/>
      <c r="M67" s="58"/>
      <c r="N67" s="53"/>
      <c r="O67" s="34"/>
      <c r="P67" s="5"/>
      <c r="Q67" s="4"/>
      <c r="R67" s="4"/>
      <c r="S67" s="15" t="s">
        <v>127</v>
      </c>
      <c r="T67" s="15" t="s">
        <v>128</v>
      </c>
      <c r="U67" s="9" t="s">
        <v>87</v>
      </c>
      <c r="V67" s="22" t="s">
        <v>88</v>
      </c>
      <c r="W67" s="9" t="s">
        <v>120</v>
      </c>
      <c r="X67" s="5" t="s">
        <v>89</v>
      </c>
      <c r="Y67" s="9" t="s">
        <v>126</v>
      </c>
      <c r="Z67" s="9">
        <v>0</v>
      </c>
      <c r="AA67" s="21">
        <v>0</v>
      </c>
      <c r="AB67" s="9">
        <v>0</v>
      </c>
      <c r="AC67" s="21">
        <v>0</v>
      </c>
      <c r="AD67" s="9">
        <v>0</v>
      </c>
      <c r="AE67" s="21">
        <v>0</v>
      </c>
      <c r="AF67" s="8">
        <f t="shared" si="50"/>
        <v>0</v>
      </c>
      <c r="AG67" s="60">
        <f t="shared" si="50"/>
        <v>0</v>
      </c>
      <c r="AH67" s="9">
        <v>0</v>
      </c>
      <c r="AI67" s="21">
        <v>0</v>
      </c>
      <c r="AJ67" s="9">
        <v>0</v>
      </c>
      <c r="AK67" s="21">
        <v>0</v>
      </c>
      <c r="AL67" s="9">
        <v>0</v>
      </c>
      <c r="AM67" s="21">
        <v>0</v>
      </c>
      <c r="AN67" s="8">
        <f t="shared" si="51"/>
        <v>0</v>
      </c>
      <c r="AO67" s="60">
        <f t="shared" si="51"/>
        <v>0</v>
      </c>
      <c r="AP67" s="9">
        <v>0</v>
      </c>
      <c r="AQ67" s="21">
        <v>0</v>
      </c>
      <c r="AR67" s="9">
        <v>0</v>
      </c>
      <c r="AS67" s="21">
        <v>0</v>
      </c>
      <c r="AT67" s="6">
        <v>0</v>
      </c>
      <c r="AU67" s="7">
        <v>0</v>
      </c>
      <c r="AV67" s="8">
        <f t="shared" si="52"/>
        <v>0</v>
      </c>
      <c r="AW67" s="60">
        <f t="shared" si="52"/>
        <v>0</v>
      </c>
      <c r="AX67" s="9">
        <v>52</v>
      </c>
      <c r="AY67" s="21">
        <v>994000</v>
      </c>
      <c r="AZ67" s="9">
        <v>0</v>
      </c>
      <c r="BA67" s="21">
        <v>0</v>
      </c>
      <c r="BB67" s="9">
        <v>0</v>
      </c>
      <c r="BC67" s="21">
        <v>0</v>
      </c>
      <c r="BD67" s="8">
        <f t="shared" si="53"/>
        <v>52</v>
      </c>
      <c r="BE67" s="60">
        <f t="shared" si="53"/>
        <v>994000</v>
      </c>
      <c r="BF67" s="10">
        <f t="shared" si="54"/>
        <v>52</v>
      </c>
      <c r="BG67" s="17">
        <f t="shared" si="54"/>
        <v>994000</v>
      </c>
      <c r="BH67" s="34">
        <f t="shared" si="55"/>
        <v>52</v>
      </c>
      <c r="BI67" s="51">
        <f t="shared" si="56"/>
        <v>1093400</v>
      </c>
      <c r="BJ67" s="34">
        <f t="shared" si="57"/>
        <v>52</v>
      </c>
      <c r="BK67" s="51">
        <f t="shared" si="58"/>
        <v>1202740</v>
      </c>
      <c r="BL67" s="34">
        <f t="shared" si="59"/>
        <v>52</v>
      </c>
      <c r="BM67" s="51">
        <f t="shared" si="60"/>
        <v>1323014</v>
      </c>
      <c r="BN67" s="28"/>
      <c r="BO67" s="28"/>
      <c r="BP67" s="28"/>
      <c r="BQ67" s="28"/>
      <c r="BR67" s="28"/>
      <c r="BS67" s="28"/>
      <c r="BT67" s="28"/>
      <c r="BU67" s="28"/>
      <c r="BV67" s="28"/>
    </row>
    <row r="68" spans="1:74" ht="90" x14ac:dyDescent="0.25">
      <c r="A68" s="87"/>
      <c r="B68" s="87"/>
      <c r="C68" s="88"/>
      <c r="D68" s="88"/>
      <c r="E68" s="88"/>
      <c r="F68" s="85"/>
      <c r="G68" s="4"/>
      <c r="H68" s="12"/>
      <c r="I68" s="12"/>
      <c r="J68" s="12"/>
      <c r="K68" s="12"/>
      <c r="L68" s="12"/>
      <c r="M68" s="58"/>
      <c r="N68" s="53"/>
      <c r="O68" s="34"/>
      <c r="P68" s="5"/>
      <c r="Q68" s="4"/>
      <c r="R68" s="4"/>
      <c r="S68" s="15" t="s">
        <v>153</v>
      </c>
      <c r="T68" s="15" t="s">
        <v>152</v>
      </c>
      <c r="U68" s="9" t="s">
        <v>87</v>
      </c>
      <c r="V68" s="22" t="s">
        <v>88</v>
      </c>
      <c r="W68" s="9" t="s">
        <v>120</v>
      </c>
      <c r="X68" s="5" t="s">
        <v>89</v>
      </c>
      <c r="Y68" s="9" t="s">
        <v>173</v>
      </c>
      <c r="Z68" s="9">
        <v>0</v>
      </c>
      <c r="AA68" s="21">
        <v>0</v>
      </c>
      <c r="AB68" s="9">
        <v>0</v>
      </c>
      <c r="AC68" s="21">
        <v>0</v>
      </c>
      <c r="AD68" s="9">
        <v>0</v>
      </c>
      <c r="AE68" s="21">
        <v>0</v>
      </c>
      <c r="AF68" s="8">
        <f t="shared" si="50"/>
        <v>0</v>
      </c>
      <c r="AG68" s="60">
        <f t="shared" si="50"/>
        <v>0</v>
      </c>
      <c r="AH68" s="9">
        <v>0</v>
      </c>
      <c r="AI68" s="21">
        <v>0</v>
      </c>
      <c r="AJ68" s="9">
        <v>0</v>
      </c>
      <c r="AK68" s="21">
        <v>0</v>
      </c>
      <c r="AL68" s="9">
        <v>0</v>
      </c>
      <c r="AM68" s="21">
        <v>0</v>
      </c>
      <c r="AN68" s="8">
        <f t="shared" si="51"/>
        <v>0</v>
      </c>
      <c r="AO68" s="60">
        <f t="shared" si="51"/>
        <v>0</v>
      </c>
      <c r="AP68" s="9">
        <v>87</v>
      </c>
      <c r="AQ68" s="21">
        <v>108750</v>
      </c>
      <c r="AR68" s="9">
        <v>0</v>
      </c>
      <c r="AS68" s="21">
        <v>0</v>
      </c>
      <c r="AT68" s="9">
        <v>0</v>
      </c>
      <c r="AU68" s="21">
        <v>0</v>
      </c>
      <c r="AV68" s="8">
        <f t="shared" si="52"/>
        <v>87</v>
      </c>
      <c r="AW68" s="60">
        <f t="shared" si="52"/>
        <v>108750</v>
      </c>
      <c r="AX68" s="9">
        <v>0</v>
      </c>
      <c r="AY68" s="21">
        <v>0</v>
      </c>
      <c r="AZ68" s="9">
        <v>0</v>
      </c>
      <c r="BA68" s="21">
        <v>0</v>
      </c>
      <c r="BB68" s="9">
        <v>0</v>
      </c>
      <c r="BC68" s="21">
        <v>0</v>
      </c>
      <c r="BD68" s="8">
        <f t="shared" si="53"/>
        <v>0</v>
      </c>
      <c r="BE68" s="60">
        <f t="shared" si="53"/>
        <v>0</v>
      </c>
      <c r="BF68" s="10">
        <f t="shared" si="54"/>
        <v>87</v>
      </c>
      <c r="BG68" s="17">
        <f t="shared" si="54"/>
        <v>108750</v>
      </c>
      <c r="BH68" s="34">
        <f t="shared" si="55"/>
        <v>87</v>
      </c>
      <c r="BI68" s="51">
        <f t="shared" si="56"/>
        <v>119625.00000000001</v>
      </c>
      <c r="BJ68" s="34">
        <f t="shared" si="57"/>
        <v>87</v>
      </c>
      <c r="BK68" s="51">
        <f t="shared" si="58"/>
        <v>131587.50000000003</v>
      </c>
      <c r="BL68" s="34">
        <f t="shared" si="59"/>
        <v>87</v>
      </c>
      <c r="BM68" s="51">
        <f t="shared" si="60"/>
        <v>144746.25000000006</v>
      </c>
      <c r="BN68" s="28"/>
      <c r="BO68" s="28"/>
      <c r="BP68" s="28"/>
      <c r="BQ68" s="28"/>
      <c r="BR68" s="28"/>
      <c r="BS68" s="28"/>
      <c r="BT68" s="28"/>
      <c r="BU68" s="28"/>
      <c r="BV68" s="28"/>
    </row>
    <row r="69" spans="1:74" ht="60" x14ac:dyDescent="0.25">
      <c r="A69" s="87"/>
      <c r="B69" s="87"/>
      <c r="C69" s="88"/>
      <c r="D69" s="88"/>
      <c r="E69" s="88"/>
      <c r="F69" s="85"/>
      <c r="G69" s="4"/>
      <c r="H69" s="12"/>
      <c r="I69" s="12"/>
      <c r="J69" s="12"/>
      <c r="K69" s="12"/>
      <c r="L69" s="12"/>
      <c r="M69" s="58"/>
      <c r="N69" s="53"/>
      <c r="O69" s="34"/>
      <c r="P69" s="5"/>
      <c r="Q69" s="4"/>
      <c r="R69" s="4"/>
      <c r="S69" s="15" t="s">
        <v>129</v>
      </c>
      <c r="T69" s="15" t="s">
        <v>130</v>
      </c>
      <c r="U69" s="9" t="s">
        <v>87</v>
      </c>
      <c r="V69" s="22" t="s">
        <v>88</v>
      </c>
      <c r="W69" s="9" t="s">
        <v>120</v>
      </c>
      <c r="X69" s="5" t="s">
        <v>89</v>
      </c>
      <c r="Y69" s="9" t="s">
        <v>121</v>
      </c>
      <c r="Z69" s="9">
        <v>0</v>
      </c>
      <c r="AA69" s="21">
        <v>0</v>
      </c>
      <c r="AB69" s="9">
        <v>0</v>
      </c>
      <c r="AC69" s="21">
        <v>0</v>
      </c>
      <c r="AD69" s="9">
        <v>0</v>
      </c>
      <c r="AE69" s="21">
        <v>0</v>
      </c>
      <c r="AF69" s="8">
        <f t="shared" si="50"/>
        <v>0</v>
      </c>
      <c r="AG69" s="60">
        <f t="shared" si="50"/>
        <v>0</v>
      </c>
      <c r="AH69" s="9">
        <v>0</v>
      </c>
      <c r="AI69" s="21">
        <v>0</v>
      </c>
      <c r="AJ69" s="9">
        <v>0</v>
      </c>
      <c r="AK69" s="21">
        <v>0</v>
      </c>
      <c r="AL69" s="9">
        <v>0</v>
      </c>
      <c r="AM69" s="21">
        <v>0</v>
      </c>
      <c r="AN69" s="8">
        <f t="shared" si="51"/>
        <v>0</v>
      </c>
      <c r="AO69" s="60">
        <f t="shared" si="51"/>
        <v>0</v>
      </c>
      <c r="AP69" s="9">
        <v>1</v>
      </c>
      <c r="AQ69" s="21">
        <v>7500</v>
      </c>
      <c r="AR69" s="9">
        <v>0</v>
      </c>
      <c r="AS69" s="21">
        <v>0</v>
      </c>
      <c r="AT69" s="9">
        <v>0</v>
      </c>
      <c r="AU69" s="21">
        <v>0</v>
      </c>
      <c r="AV69" s="8">
        <f t="shared" si="52"/>
        <v>1</v>
      </c>
      <c r="AW69" s="60">
        <f t="shared" si="52"/>
        <v>7500</v>
      </c>
      <c r="AX69" s="9">
        <v>0</v>
      </c>
      <c r="AY69" s="21">
        <v>0</v>
      </c>
      <c r="AZ69" s="9">
        <v>0</v>
      </c>
      <c r="BA69" s="21">
        <v>0</v>
      </c>
      <c r="BB69" s="9">
        <v>0</v>
      </c>
      <c r="BC69" s="21">
        <v>0</v>
      </c>
      <c r="BD69" s="8">
        <f t="shared" si="53"/>
        <v>0</v>
      </c>
      <c r="BE69" s="60">
        <f t="shared" si="53"/>
        <v>0</v>
      </c>
      <c r="BF69" s="10">
        <f t="shared" si="54"/>
        <v>1</v>
      </c>
      <c r="BG69" s="17">
        <f t="shared" si="54"/>
        <v>7500</v>
      </c>
      <c r="BH69" s="34">
        <f t="shared" si="55"/>
        <v>1</v>
      </c>
      <c r="BI69" s="51">
        <f t="shared" si="56"/>
        <v>8250</v>
      </c>
      <c r="BJ69" s="34">
        <f t="shared" si="57"/>
        <v>1</v>
      </c>
      <c r="BK69" s="51">
        <f t="shared" si="58"/>
        <v>9075</v>
      </c>
      <c r="BL69" s="34">
        <f t="shared" si="59"/>
        <v>1</v>
      </c>
      <c r="BM69" s="51">
        <f t="shared" si="60"/>
        <v>9982.5</v>
      </c>
      <c r="BN69" s="28"/>
      <c r="BO69" s="28"/>
      <c r="BP69" s="28"/>
      <c r="BQ69" s="28"/>
      <c r="BR69" s="28"/>
      <c r="BS69" s="28"/>
      <c r="BT69" s="28"/>
      <c r="BU69" s="28"/>
      <c r="BV69" s="28"/>
    </row>
    <row r="70" spans="1:74" ht="90" x14ac:dyDescent="0.25">
      <c r="A70" s="87"/>
      <c r="B70" s="87"/>
      <c r="C70" s="88"/>
      <c r="D70" s="88"/>
      <c r="E70" s="88"/>
      <c r="F70" s="85"/>
      <c r="G70" s="4"/>
      <c r="H70" s="12"/>
      <c r="I70" s="12"/>
      <c r="J70" s="12"/>
      <c r="K70" s="12"/>
      <c r="L70" s="12"/>
      <c r="M70" s="58"/>
      <c r="N70" s="53"/>
      <c r="O70" s="34"/>
      <c r="P70" s="5"/>
      <c r="Q70" s="4"/>
      <c r="R70" s="4"/>
      <c r="S70" s="15" t="s">
        <v>129</v>
      </c>
      <c r="T70" s="15" t="s">
        <v>130</v>
      </c>
      <c r="U70" s="9" t="s">
        <v>87</v>
      </c>
      <c r="V70" s="22" t="s">
        <v>88</v>
      </c>
      <c r="W70" s="9" t="s">
        <v>120</v>
      </c>
      <c r="X70" s="5" t="s">
        <v>89</v>
      </c>
      <c r="Y70" s="9" t="s">
        <v>174</v>
      </c>
      <c r="Z70" s="9">
        <v>0</v>
      </c>
      <c r="AA70" s="21">
        <v>0</v>
      </c>
      <c r="AB70" s="9">
        <v>0</v>
      </c>
      <c r="AC70" s="21">
        <v>0</v>
      </c>
      <c r="AD70" s="9">
        <v>0</v>
      </c>
      <c r="AE70" s="21">
        <v>0</v>
      </c>
      <c r="AF70" s="8">
        <f t="shared" si="50"/>
        <v>0</v>
      </c>
      <c r="AG70" s="60">
        <f t="shared" si="50"/>
        <v>0</v>
      </c>
      <c r="AH70" s="9">
        <v>0</v>
      </c>
      <c r="AI70" s="21">
        <v>0</v>
      </c>
      <c r="AJ70" s="9">
        <v>0</v>
      </c>
      <c r="AK70" s="21">
        <v>0</v>
      </c>
      <c r="AL70" s="9">
        <v>0</v>
      </c>
      <c r="AM70" s="21">
        <v>0</v>
      </c>
      <c r="AN70" s="8">
        <f t="shared" si="51"/>
        <v>0</v>
      </c>
      <c r="AO70" s="60">
        <f t="shared" si="51"/>
        <v>0</v>
      </c>
      <c r="AP70" s="9">
        <v>0</v>
      </c>
      <c r="AQ70" s="21">
        <v>0</v>
      </c>
      <c r="AR70" s="9">
        <v>0</v>
      </c>
      <c r="AS70" s="21">
        <v>0</v>
      </c>
      <c r="AT70" s="9">
        <v>0</v>
      </c>
      <c r="AU70" s="21">
        <v>0</v>
      </c>
      <c r="AV70" s="8">
        <f t="shared" si="52"/>
        <v>0</v>
      </c>
      <c r="AW70" s="60">
        <f t="shared" si="52"/>
        <v>0</v>
      </c>
      <c r="AX70" s="9">
        <v>16</v>
      </c>
      <c r="AY70" s="21">
        <v>138600</v>
      </c>
      <c r="AZ70" s="9">
        <v>0</v>
      </c>
      <c r="BA70" s="21">
        <v>0</v>
      </c>
      <c r="BB70" s="9">
        <v>0</v>
      </c>
      <c r="BC70" s="21">
        <v>0</v>
      </c>
      <c r="BD70" s="8">
        <f t="shared" si="53"/>
        <v>16</v>
      </c>
      <c r="BE70" s="60">
        <f t="shared" si="53"/>
        <v>138600</v>
      </c>
      <c r="BF70" s="10">
        <f t="shared" si="54"/>
        <v>16</v>
      </c>
      <c r="BG70" s="17">
        <f t="shared" si="54"/>
        <v>138600</v>
      </c>
      <c r="BH70" s="34">
        <f t="shared" si="55"/>
        <v>16</v>
      </c>
      <c r="BI70" s="51">
        <f t="shared" si="56"/>
        <v>152460</v>
      </c>
      <c r="BJ70" s="34">
        <f t="shared" si="57"/>
        <v>16</v>
      </c>
      <c r="BK70" s="51">
        <f t="shared" si="58"/>
        <v>167706</v>
      </c>
      <c r="BL70" s="34">
        <f t="shared" si="59"/>
        <v>16</v>
      </c>
      <c r="BM70" s="51">
        <f t="shared" si="60"/>
        <v>184476.6</v>
      </c>
      <c r="BN70" s="28"/>
      <c r="BO70" s="28"/>
      <c r="BP70" s="28"/>
      <c r="BQ70" s="28"/>
      <c r="BR70" s="28"/>
      <c r="BS70" s="28"/>
      <c r="BT70" s="28"/>
      <c r="BU70" s="28"/>
      <c r="BV70" s="28"/>
    </row>
    <row r="71" spans="1:74" ht="60" x14ac:dyDescent="0.25">
      <c r="A71" s="87"/>
      <c r="B71" s="87"/>
      <c r="C71" s="88"/>
      <c r="D71" s="88"/>
      <c r="E71" s="88"/>
      <c r="F71" s="85"/>
      <c r="G71" s="4"/>
      <c r="H71" s="12"/>
      <c r="I71" s="12"/>
      <c r="J71" s="12"/>
      <c r="K71" s="12"/>
      <c r="L71" s="12"/>
      <c r="M71">
        <v>6.2</v>
      </c>
      <c r="N71" s="117" t="s">
        <v>160</v>
      </c>
      <c r="O71" s="34">
        <v>500</v>
      </c>
      <c r="P71" s="5" t="s">
        <v>185</v>
      </c>
      <c r="Q71" s="4">
        <f>BF71</f>
        <v>1</v>
      </c>
      <c r="R71" s="4" t="s">
        <v>82</v>
      </c>
      <c r="S71" s="14" t="s">
        <v>156</v>
      </c>
      <c r="T71" s="14" t="s">
        <v>155</v>
      </c>
      <c r="U71" s="9" t="s">
        <v>87</v>
      </c>
      <c r="V71" s="22" t="s">
        <v>88</v>
      </c>
      <c r="W71" s="9" t="s">
        <v>120</v>
      </c>
      <c r="X71" s="5" t="s">
        <v>89</v>
      </c>
      <c r="Y71" s="9" t="s">
        <v>121</v>
      </c>
      <c r="Z71" s="9">
        <v>0</v>
      </c>
      <c r="AA71" s="21">
        <v>0</v>
      </c>
      <c r="AB71" s="9">
        <v>0</v>
      </c>
      <c r="AC71" s="21">
        <v>0</v>
      </c>
      <c r="AD71" s="9">
        <v>0</v>
      </c>
      <c r="AE71" s="21">
        <v>0</v>
      </c>
      <c r="AF71" s="8">
        <f t="shared" si="50"/>
        <v>0</v>
      </c>
      <c r="AG71" s="60">
        <f t="shared" si="50"/>
        <v>0</v>
      </c>
      <c r="AH71" s="9">
        <v>0</v>
      </c>
      <c r="AI71" s="21">
        <v>0</v>
      </c>
      <c r="AJ71" s="9">
        <v>0</v>
      </c>
      <c r="AK71" s="21">
        <v>0</v>
      </c>
      <c r="AL71" s="9">
        <v>1</v>
      </c>
      <c r="AM71" s="21">
        <v>40000</v>
      </c>
      <c r="AN71" s="8">
        <f t="shared" si="51"/>
        <v>1</v>
      </c>
      <c r="AO71" s="60">
        <f t="shared" si="51"/>
        <v>40000</v>
      </c>
      <c r="AP71" s="9">
        <v>0</v>
      </c>
      <c r="AQ71" s="21">
        <v>0</v>
      </c>
      <c r="AR71" s="9">
        <v>0</v>
      </c>
      <c r="AS71" s="21">
        <v>0</v>
      </c>
      <c r="AT71" s="9">
        <v>0</v>
      </c>
      <c r="AU71" s="21">
        <v>0</v>
      </c>
      <c r="AV71" s="8">
        <f t="shared" si="52"/>
        <v>0</v>
      </c>
      <c r="AW71" s="60">
        <f t="shared" si="52"/>
        <v>0</v>
      </c>
      <c r="AX71" s="9">
        <v>0</v>
      </c>
      <c r="AY71" s="21">
        <v>0</v>
      </c>
      <c r="AZ71" s="9">
        <v>0</v>
      </c>
      <c r="BA71" s="21">
        <v>0</v>
      </c>
      <c r="BB71" s="9">
        <v>0</v>
      </c>
      <c r="BC71" s="21">
        <v>0</v>
      </c>
      <c r="BD71" s="8">
        <f t="shared" si="53"/>
        <v>0</v>
      </c>
      <c r="BE71" s="60">
        <f t="shared" si="53"/>
        <v>0</v>
      </c>
      <c r="BF71" s="10">
        <f t="shared" si="54"/>
        <v>1</v>
      </c>
      <c r="BG71" s="17">
        <f t="shared" si="54"/>
        <v>40000</v>
      </c>
      <c r="BH71" s="34">
        <f t="shared" si="55"/>
        <v>1</v>
      </c>
      <c r="BI71" s="51">
        <f t="shared" si="56"/>
        <v>44000</v>
      </c>
      <c r="BJ71" s="34">
        <f t="shared" si="57"/>
        <v>1</v>
      </c>
      <c r="BK71" s="51">
        <f t="shared" si="58"/>
        <v>48400.000000000007</v>
      </c>
      <c r="BL71" s="34">
        <f t="shared" si="59"/>
        <v>1</v>
      </c>
      <c r="BM71" s="51">
        <f t="shared" si="60"/>
        <v>53240.000000000015</v>
      </c>
      <c r="BN71" s="28"/>
      <c r="BO71" s="28"/>
      <c r="BP71" s="28"/>
      <c r="BQ71" s="28"/>
      <c r="BR71" s="28"/>
      <c r="BS71" s="28"/>
      <c r="BT71" s="28"/>
      <c r="BU71" s="28"/>
      <c r="BV71" s="28"/>
    </row>
    <row r="72" spans="1:74" s="28" customFormat="1" x14ac:dyDescent="0.25">
      <c r="A72" s="36"/>
      <c r="B72" s="36"/>
      <c r="C72" s="33"/>
      <c r="D72" s="3"/>
      <c r="E72" s="3"/>
      <c r="F72" s="3"/>
      <c r="G72" s="3"/>
      <c r="H72" s="3"/>
      <c r="I72" s="3"/>
      <c r="J72" s="3"/>
      <c r="K72" s="3"/>
      <c r="L72" s="3"/>
      <c r="M72" s="35"/>
      <c r="N72" s="3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35"/>
      <c r="BG72" s="35"/>
      <c r="BH72" s="35"/>
      <c r="BI72" s="35"/>
      <c r="BJ72" s="35"/>
      <c r="BK72" s="35"/>
      <c r="BL72" s="35"/>
      <c r="BM72" s="35"/>
    </row>
    <row r="73" spans="1:74" ht="30" customHeight="1" x14ac:dyDescent="0.25">
      <c r="A73" s="181" t="s">
        <v>161</v>
      </c>
      <c r="B73" s="182"/>
      <c r="C73" s="182"/>
      <c r="D73" s="182"/>
      <c r="E73" s="182"/>
      <c r="F73" s="182"/>
      <c r="G73" s="182"/>
      <c r="H73" s="182"/>
      <c r="I73" s="182"/>
      <c r="J73" s="182"/>
      <c r="K73" s="182"/>
      <c r="L73" s="182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4"/>
      <c r="Z73" s="89">
        <f t="shared" ref="Z73:BM73" si="61">Z27+Z43+Z50+Z63</f>
        <v>12</v>
      </c>
      <c r="AA73" s="90">
        <f t="shared" si="61"/>
        <v>0</v>
      </c>
      <c r="AB73" s="89">
        <f t="shared" si="61"/>
        <v>12</v>
      </c>
      <c r="AC73" s="90">
        <f t="shared" si="61"/>
        <v>0</v>
      </c>
      <c r="AD73" s="89">
        <f t="shared" si="61"/>
        <v>13</v>
      </c>
      <c r="AE73" s="90">
        <f t="shared" si="61"/>
        <v>40000</v>
      </c>
      <c r="AF73" s="99">
        <f t="shared" si="61"/>
        <v>13</v>
      </c>
      <c r="AG73" s="100">
        <f t="shared" si="61"/>
        <v>40000</v>
      </c>
      <c r="AH73" s="89">
        <f t="shared" si="61"/>
        <v>17</v>
      </c>
      <c r="AI73" s="90">
        <f t="shared" si="61"/>
        <v>126500</v>
      </c>
      <c r="AJ73" s="89">
        <f t="shared" si="61"/>
        <v>13</v>
      </c>
      <c r="AK73" s="90">
        <f t="shared" si="61"/>
        <v>0</v>
      </c>
      <c r="AL73" s="89">
        <f t="shared" si="61"/>
        <v>17</v>
      </c>
      <c r="AM73" s="90">
        <f t="shared" si="61"/>
        <v>575000</v>
      </c>
      <c r="AN73" s="99">
        <f t="shared" si="61"/>
        <v>23</v>
      </c>
      <c r="AO73" s="100">
        <f t="shared" si="61"/>
        <v>701500</v>
      </c>
      <c r="AP73" s="89">
        <f t="shared" si="61"/>
        <v>180</v>
      </c>
      <c r="AQ73" s="90">
        <f t="shared" si="61"/>
        <v>941050</v>
      </c>
      <c r="AR73" s="89">
        <f t="shared" si="61"/>
        <v>12</v>
      </c>
      <c r="AS73" s="90">
        <f t="shared" si="61"/>
        <v>0</v>
      </c>
      <c r="AT73" s="89">
        <f t="shared" si="61"/>
        <v>13</v>
      </c>
      <c r="AU73" s="90">
        <f t="shared" si="61"/>
        <v>5249094</v>
      </c>
      <c r="AV73" s="99">
        <f t="shared" si="61"/>
        <v>181</v>
      </c>
      <c r="AW73" s="100">
        <f t="shared" si="61"/>
        <v>6190144</v>
      </c>
      <c r="AX73" s="89">
        <f t="shared" si="61"/>
        <v>142</v>
      </c>
      <c r="AY73" s="90">
        <f t="shared" si="61"/>
        <v>1675005</v>
      </c>
      <c r="AZ73" s="89">
        <f t="shared" si="61"/>
        <v>12</v>
      </c>
      <c r="BA73" s="90">
        <f t="shared" si="61"/>
        <v>0</v>
      </c>
      <c r="BB73" s="89">
        <f t="shared" si="61"/>
        <v>12</v>
      </c>
      <c r="BC73" s="90">
        <f t="shared" si="61"/>
        <v>0</v>
      </c>
      <c r="BD73" s="99">
        <f t="shared" si="61"/>
        <v>142</v>
      </c>
      <c r="BE73" s="100">
        <f t="shared" si="61"/>
        <v>1675005</v>
      </c>
      <c r="BF73" s="101">
        <f t="shared" si="61"/>
        <v>323</v>
      </c>
      <c r="BG73" s="102">
        <f>BG27+BG43+BG50+BG63</f>
        <v>8606649</v>
      </c>
      <c r="BH73" s="103">
        <f t="shared" si="61"/>
        <v>321</v>
      </c>
      <c r="BI73" s="104">
        <f t="shared" si="61"/>
        <v>9467313.9000000004</v>
      </c>
      <c r="BJ73" s="103">
        <f t="shared" si="61"/>
        <v>321</v>
      </c>
      <c r="BK73" s="104">
        <f t="shared" si="61"/>
        <v>10414045.290000001</v>
      </c>
      <c r="BL73" s="103">
        <f t="shared" si="61"/>
        <v>321</v>
      </c>
      <c r="BM73" s="104">
        <f t="shared" si="61"/>
        <v>11455449.819000002</v>
      </c>
    </row>
    <row r="74" spans="1:74" ht="28.5" x14ac:dyDescent="0.25">
      <c r="BG74" s="83">
        <v>8606649</v>
      </c>
    </row>
    <row r="75" spans="1:74" ht="39.75" customHeight="1" x14ac:dyDescent="0.25">
      <c r="N75" s="180" t="s">
        <v>219</v>
      </c>
      <c r="O75" s="180"/>
      <c r="P75" s="180"/>
      <c r="Q75" s="180"/>
      <c r="R75" s="180"/>
      <c r="S75" s="180"/>
      <c r="T75" s="180"/>
      <c r="U75" s="180"/>
      <c r="V75" s="180"/>
      <c r="BG75" s="67">
        <f>BG73-BG74</f>
        <v>0</v>
      </c>
    </row>
    <row r="76" spans="1:74" ht="24" customHeight="1" x14ac:dyDescent="0.25">
      <c r="N76" s="124" t="s">
        <v>220</v>
      </c>
    </row>
    <row r="77" spans="1:74" ht="25.5" customHeight="1" x14ac:dyDescent="0.25">
      <c r="N77" s="124" t="s">
        <v>221</v>
      </c>
    </row>
    <row r="78" spans="1:74" ht="33" customHeight="1" x14ac:dyDescent="0.25">
      <c r="N78" s="124" t="s">
        <v>222</v>
      </c>
    </row>
  </sheetData>
  <autoFilter ref="A24:BV24" xr:uid="{00000000-0001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 showButton="0"/>
    <filterColumn colId="45" showButton="0"/>
    <filterColumn colId="47" showButton="0"/>
    <filterColumn colId="49" showButton="0"/>
    <filterColumn colId="51" showButton="0"/>
    <filterColumn colId="53" showButton="0"/>
    <filterColumn colId="55" showButton="0"/>
    <filterColumn colId="57" showButton="0"/>
    <filterColumn colId="59" showButton="0"/>
    <filterColumn colId="60" showButton="0"/>
    <filterColumn colId="61" showButton="0"/>
    <filterColumn colId="62" showButton="0"/>
    <filterColumn colId="63" showButton="0"/>
  </autoFilter>
  <mergeCells count="75">
    <mergeCell ref="N75:V75"/>
    <mergeCell ref="A73:Y73"/>
    <mergeCell ref="C25:C26"/>
    <mergeCell ref="D25:D26"/>
    <mergeCell ref="E25:E26"/>
    <mergeCell ref="M24:M26"/>
    <mergeCell ref="H23:L24"/>
    <mergeCell ref="H25:H26"/>
    <mergeCell ref="I25:I26"/>
    <mergeCell ref="J25:J26"/>
    <mergeCell ref="K25:K26"/>
    <mergeCell ref="L25:L26"/>
    <mergeCell ref="M23:BG23"/>
    <mergeCell ref="AL24:AM25"/>
    <mergeCell ref="R24:R26"/>
    <mergeCell ref="S24:S26"/>
    <mergeCell ref="B6:M7"/>
    <mergeCell ref="AT24:AU25"/>
    <mergeCell ref="Y24:Y26"/>
    <mergeCell ref="Z24:AA25"/>
    <mergeCell ref="X24:X26"/>
    <mergeCell ref="O24:O26"/>
    <mergeCell ref="AN24:AO25"/>
    <mergeCell ref="AP24:AQ25"/>
    <mergeCell ref="D22:W22"/>
    <mergeCell ref="U24:U26"/>
    <mergeCell ref="V24:V26"/>
    <mergeCell ref="W24:W26"/>
    <mergeCell ref="T24:T26"/>
    <mergeCell ref="P24:P26"/>
    <mergeCell ref="Q24:Q26"/>
    <mergeCell ref="N24:N26"/>
    <mergeCell ref="BH23:BM24"/>
    <mergeCell ref="BH25:BI25"/>
    <mergeCell ref="BJ25:BK25"/>
    <mergeCell ref="BL25:BM25"/>
    <mergeCell ref="AB24:AC25"/>
    <mergeCell ref="AD24:AE25"/>
    <mergeCell ref="AF24:AG25"/>
    <mergeCell ref="AH24:AI25"/>
    <mergeCell ref="AJ24:AK25"/>
    <mergeCell ref="BB24:BC25"/>
    <mergeCell ref="BD24:BE25"/>
    <mergeCell ref="BF24:BG25"/>
    <mergeCell ref="AR24:AS25"/>
    <mergeCell ref="AX24:AY25"/>
    <mergeCell ref="AZ24:BA25"/>
    <mergeCell ref="AV24:AW25"/>
    <mergeCell ref="G25:G26"/>
    <mergeCell ref="A25:A26"/>
    <mergeCell ref="F25:F26"/>
    <mergeCell ref="B25:B26"/>
    <mergeCell ref="C9:W9"/>
    <mergeCell ref="C10:W10"/>
    <mergeCell ref="C11:W11"/>
    <mergeCell ref="C12:W12"/>
    <mergeCell ref="C13:W13"/>
    <mergeCell ref="A12:B12"/>
    <mergeCell ref="A13:B13"/>
    <mergeCell ref="A14:B14"/>
    <mergeCell ref="A15:B15"/>
    <mergeCell ref="A16:B17"/>
    <mergeCell ref="D20:W20"/>
    <mergeCell ref="D21:W21"/>
    <mergeCell ref="A18:B22"/>
    <mergeCell ref="A9:B9"/>
    <mergeCell ref="A10:B10"/>
    <mergeCell ref="A11:B11"/>
    <mergeCell ref="A23:G24"/>
    <mergeCell ref="C14:W14"/>
    <mergeCell ref="C15:W15"/>
    <mergeCell ref="D16:W16"/>
    <mergeCell ref="D17:W17"/>
    <mergeCell ref="D18:W18"/>
    <mergeCell ref="D19:W19"/>
  </mergeCells>
  <phoneticPr fontId="10" type="noConversion"/>
  <dataValidations count="5">
    <dataValidation type="list" allowBlank="1" showErrorMessage="1" sqref="D16" xr:uid="{00000000-0002-0000-0000-000000000000}">
      <formula1>objetivosvp</formula1>
    </dataValidation>
    <dataValidation type="list" allowBlank="1" showErrorMessage="1" sqref="D22" xr:uid="{00000000-0002-0000-0000-000001000000}">
      <formula1>resultadoss2</formula1>
    </dataValidation>
    <dataValidation type="list" allowBlank="1" showErrorMessage="1" sqref="D17" xr:uid="{00000000-0002-0000-0000-000002000000}">
      <formula1>metavp</formula1>
    </dataValidation>
    <dataValidation type="list" allowBlank="1" showErrorMessage="1" sqref="D21" xr:uid="{00000000-0002-0000-0000-000003000000}">
      <formula1>resultadoss1</formula1>
    </dataValidation>
    <dataValidation type="list" allowBlank="1" showErrorMessage="1" sqref="D18" xr:uid="{00000000-0002-0000-0000-000004000000}">
      <formula1>objetivopeg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1"/>
  <sheetViews>
    <sheetView workbookViewId="0">
      <selection activeCell="E28" sqref="E28"/>
    </sheetView>
  </sheetViews>
  <sheetFormatPr baseColWidth="10" defaultRowHeight="15" x14ac:dyDescent="0.25"/>
  <cols>
    <col min="3" max="3" width="48.7109375" customWidth="1"/>
    <col min="4" max="4" width="19.42578125" customWidth="1"/>
    <col min="5" max="5" width="25.42578125" customWidth="1"/>
    <col min="6" max="6" width="14.5703125" customWidth="1"/>
  </cols>
  <sheetData>
    <row r="2" spans="2:6" ht="24" x14ac:dyDescent="0.25">
      <c r="B2" s="105" t="s">
        <v>201</v>
      </c>
      <c r="C2" s="105" t="s">
        <v>202</v>
      </c>
      <c r="D2" s="105" t="s">
        <v>203</v>
      </c>
      <c r="E2" s="108" t="s">
        <v>210</v>
      </c>
      <c r="F2" s="108" t="s">
        <v>212</v>
      </c>
    </row>
    <row r="3" spans="2:6" x14ac:dyDescent="0.25">
      <c r="B3" s="119" t="s">
        <v>158</v>
      </c>
      <c r="C3" s="119" t="s">
        <v>204</v>
      </c>
      <c r="D3" s="120">
        <v>604800</v>
      </c>
      <c r="E3" s="121">
        <f>+'PROGRAMA 01-ACTIV.OBRA 001'!AQ64</f>
        <v>604800</v>
      </c>
      <c r="F3" s="122">
        <f>E3-D3</f>
        <v>0</v>
      </c>
    </row>
    <row r="4" spans="2:6" x14ac:dyDescent="0.25">
      <c r="B4" s="106" t="s">
        <v>149</v>
      </c>
      <c r="C4" s="106" t="s">
        <v>205</v>
      </c>
      <c r="D4" s="107">
        <v>30000</v>
      </c>
      <c r="E4" s="113">
        <f>+'PROGRAMA 01-ACTIV.OBRA 001'!AI51</f>
        <v>30000</v>
      </c>
      <c r="F4" s="112">
        <f t="shared" ref="F4:F20" si="0">E4-D4</f>
        <v>0</v>
      </c>
    </row>
    <row r="5" spans="2:6" x14ac:dyDescent="0.25">
      <c r="B5" s="106" t="s">
        <v>156</v>
      </c>
      <c r="C5" s="106" t="s">
        <v>155</v>
      </c>
      <c r="D5" s="107">
        <v>40000</v>
      </c>
      <c r="E5" s="113">
        <f>+'PROGRAMA 01-ACTIV.OBRA 001'!AM71</f>
        <v>40000</v>
      </c>
      <c r="F5" s="112">
        <f t="shared" si="0"/>
        <v>0</v>
      </c>
    </row>
    <row r="6" spans="2:6" x14ac:dyDescent="0.25">
      <c r="B6" s="106" t="s">
        <v>175</v>
      </c>
      <c r="C6" s="106" t="s">
        <v>206</v>
      </c>
      <c r="D6" s="107">
        <v>25000</v>
      </c>
      <c r="E6" s="113">
        <f>+'PROGRAMA 01-ACTIV.OBRA 001'!AI52</f>
        <v>25000</v>
      </c>
      <c r="F6" s="112">
        <f t="shared" si="0"/>
        <v>0</v>
      </c>
    </row>
    <row r="7" spans="2:6" x14ac:dyDescent="0.25">
      <c r="B7" s="106" t="s">
        <v>118</v>
      </c>
      <c r="C7" s="106" t="s">
        <v>119</v>
      </c>
      <c r="D7" s="107">
        <v>40000</v>
      </c>
      <c r="E7" s="113">
        <f>+'PROGRAMA 01-ACTIV.OBRA 001'!AE44</f>
        <v>40000</v>
      </c>
      <c r="F7" s="112">
        <f t="shared" si="0"/>
        <v>0</v>
      </c>
    </row>
    <row r="8" spans="2:6" x14ac:dyDescent="0.25">
      <c r="B8" s="106" t="s">
        <v>124</v>
      </c>
      <c r="C8" s="106" t="s">
        <v>125</v>
      </c>
      <c r="D8" s="107">
        <v>240000</v>
      </c>
      <c r="E8" s="113">
        <f>+'PROGRAMA 01-ACTIV.OBRA 001'!AQ66+'PROGRAMA 01-ACTIV.OBRA 001'!AQ65+'PROGRAMA 01-ACTIV.OBRA 001'!AY65+'PROGRAMA 01-ACTIV.OBRA 001'!AY46</f>
        <v>240000</v>
      </c>
      <c r="F8" s="112">
        <f t="shared" si="0"/>
        <v>0</v>
      </c>
    </row>
    <row r="9" spans="2:6" x14ac:dyDescent="0.25">
      <c r="B9" s="106" t="s">
        <v>127</v>
      </c>
      <c r="C9" s="106" t="s">
        <v>128</v>
      </c>
      <c r="D9" s="107">
        <v>1347105</v>
      </c>
      <c r="E9" s="113">
        <f>+'PROGRAMA 01-ACTIV.OBRA 001'!AY47+'PROGRAMA 01-ACTIV.OBRA 001'!AY67</f>
        <v>1347105</v>
      </c>
      <c r="F9" s="112">
        <f t="shared" si="0"/>
        <v>0</v>
      </c>
    </row>
    <row r="10" spans="2:6" x14ac:dyDescent="0.25">
      <c r="B10" s="106" t="s">
        <v>153</v>
      </c>
      <c r="C10" s="106" t="s">
        <v>152</v>
      </c>
      <c r="D10" s="107">
        <v>108750</v>
      </c>
      <c r="E10" s="113">
        <f>+'PROGRAMA 01-ACTIV.OBRA 001'!AQ68</f>
        <v>108750</v>
      </c>
      <c r="F10" s="112">
        <f t="shared" si="0"/>
        <v>0</v>
      </c>
    </row>
    <row r="11" spans="2:6" x14ac:dyDescent="0.25">
      <c r="B11" s="106" t="s">
        <v>147</v>
      </c>
      <c r="C11" s="106" t="s">
        <v>207</v>
      </c>
      <c r="D11" s="107">
        <v>70000</v>
      </c>
      <c r="E11" s="113">
        <f>+'PROGRAMA 01-ACTIV.OBRA 001'!AM53</f>
        <v>70000</v>
      </c>
      <c r="F11" s="112">
        <f t="shared" si="0"/>
        <v>0</v>
      </c>
    </row>
    <row r="12" spans="2:6" x14ac:dyDescent="0.25">
      <c r="B12" s="106" t="s">
        <v>129</v>
      </c>
      <c r="C12" s="106" t="s">
        <v>130</v>
      </c>
      <c r="D12" s="107">
        <v>215400</v>
      </c>
      <c r="E12" s="113">
        <f>+'PROGRAMA 01-ACTIV.OBRA 001'!AY48+'PROGRAMA 01-ACTIV.OBRA 001'!AQ69+'PROGRAMA 01-ACTIV.OBRA 001'!AY70</f>
        <v>215400</v>
      </c>
      <c r="F12" s="112">
        <f t="shared" si="0"/>
        <v>0</v>
      </c>
    </row>
    <row r="13" spans="2:6" x14ac:dyDescent="0.25">
      <c r="B13" s="106" t="s">
        <v>122</v>
      </c>
      <c r="C13" s="106" t="s">
        <v>123</v>
      </c>
      <c r="D13" s="107">
        <v>5294094</v>
      </c>
      <c r="E13" s="113">
        <f>+'PROGRAMA 01-ACTIV.OBRA 001'!AU45+'PROGRAMA 01-ACTIV.OBRA 001'!AM54</f>
        <v>5294094</v>
      </c>
      <c r="F13" s="112">
        <f t="shared" si="0"/>
        <v>0</v>
      </c>
    </row>
    <row r="14" spans="2:6" x14ac:dyDescent="0.25">
      <c r="B14" s="106" t="s">
        <v>144</v>
      </c>
      <c r="C14" s="106" t="s">
        <v>143</v>
      </c>
      <c r="D14" s="107">
        <v>2000</v>
      </c>
      <c r="E14" s="113">
        <f>+'PROGRAMA 01-ACTIV.OBRA 001'!AI55</f>
        <v>2000</v>
      </c>
      <c r="F14" s="112">
        <f t="shared" si="0"/>
        <v>0</v>
      </c>
    </row>
    <row r="15" spans="2:6" x14ac:dyDescent="0.25">
      <c r="B15" s="106" t="s">
        <v>142</v>
      </c>
      <c r="C15" s="106" t="s">
        <v>208</v>
      </c>
      <c r="D15" s="107">
        <v>10000</v>
      </c>
      <c r="E15" s="113">
        <f>+'PROGRAMA 01-ACTIV.OBRA 001'!AM56</f>
        <v>10000</v>
      </c>
      <c r="F15" s="112">
        <f t="shared" si="0"/>
        <v>0</v>
      </c>
    </row>
    <row r="16" spans="2:6" x14ac:dyDescent="0.25">
      <c r="B16" s="106" t="s">
        <v>140</v>
      </c>
      <c r="C16" s="106" t="s">
        <v>139</v>
      </c>
      <c r="D16" s="107">
        <v>100000</v>
      </c>
      <c r="E16" s="113">
        <f>+'PROGRAMA 01-ACTIV.OBRA 001'!AQ57</f>
        <v>100000</v>
      </c>
      <c r="F16" s="112">
        <f t="shared" si="0"/>
        <v>0</v>
      </c>
    </row>
    <row r="17" spans="2:6" x14ac:dyDescent="0.25">
      <c r="B17" s="106" t="s">
        <v>138</v>
      </c>
      <c r="C17" s="106" t="s">
        <v>137</v>
      </c>
      <c r="D17" s="107">
        <v>64000</v>
      </c>
      <c r="E17" s="113">
        <f>+'PROGRAMA 01-ACTIV.OBRA 001'!AI58</f>
        <v>64000</v>
      </c>
      <c r="F17" s="112">
        <f t="shared" si="0"/>
        <v>0</v>
      </c>
    </row>
    <row r="18" spans="2:6" x14ac:dyDescent="0.25">
      <c r="B18" s="106" t="s">
        <v>136</v>
      </c>
      <c r="C18" s="106" t="s">
        <v>209</v>
      </c>
      <c r="D18" s="107">
        <v>5500</v>
      </c>
      <c r="E18" s="113">
        <f>+'PROGRAMA 01-ACTIV.OBRA 001'!AI59</f>
        <v>5500</v>
      </c>
      <c r="F18" s="112">
        <f t="shared" si="0"/>
        <v>0</v>
      </c>
    </row>
    <row r="19" spans="2:6" x14ac:dyDescent="0.25">
      <c r="B19" s="119" t="s">
        <v>134</v>
      </c>
      <c r="C19" s="119" t="s">
        <v>133</v>
      </c>
      <c r="D19" s="120">
        <v>50000</v>
      </c>
      <c r="E19" s="121">
        <f>+'PROGRAMA 01-ACTIV.OBRA 001'!AM60</f>
        <v>50000</v>
      </c>
      <c r="F19" s="112">
        <f t="shared" si="0"/>
        <v>0</v>
      </c>
    </row>
    <row r="20" spans="2:6" ht="15.75" thickBot="1" x14ac:dyDescent="0.3">
      <c r="B20" s="109" t="s">
        <v>132</v>
      </c>
      <c r="C20" s="109" t="s">
        <v>131</v>
      </c>
      <c r="D20" s="110">
        <v>360000</v>
      </c>
      <c r="E20" s="114">
        <f>+'PROGRAMA 01-ACTIV.OBRA 001'!AM61</f>
        <v>360000</v>
      </c>
      <c r="F20" s="112">
        <f t="shared" si="0"/>
        <v>0</v>
      </c>
    </row>
    <row r="21" spans="2:6" ht="15.75" thickBot="1" x14ac:dyDescent="0.3">
      <c r="B21" s="188" t="s">
        <v>211</v>
      </c>
      <c r="C21" s="189"/>
      <c r="D21" s="111">
        <f>SUM(D3:D20)</f>
        <v>8606649</v>
      </c>
      <c r="E21" s="111">
        <f>SUM(E3:E20)</f>
        <v>8606649</v>
      </c>
      <c r="F21" s="111">
        <f>SUM(F3:F20)</f>
        <v>0</v>
      </c>
    </row>
  </sheetData>
  <mergeCells count="1">
    <mergeCell ref="B21:C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PROGRAMA 01-ACTIV.OBRA 001</vt:lpstr>
      <vt:lpstr>HOJA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2023-05-16T22:34:03Z</dcterms:modified>
</cp:coreProperties>
</file>