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C:\Users\rosa mejia\Desktop\"/>
    </mc:Choice>
  </mc:AlternateContent>
  <xr:revisionPtr revIDLastSave="0" documentId="8_{CCFE39C0-A270-4780-BF85-F05583BF3925}" xr6:coauthVersionLast="47" xr6:coauthVersionMax="47" xr10:uidLastSave="{00000000-0000-0000-0000-000000000000}"/>
  <bookViews>
    <workbookView xWindow="390" yWindow="390" windowWidth="21900" windowHeight="15600" xr2:uid="{00000000-000D-0000-FFFF-FFFF00000000}"/>
  </bookViews>
  <sheets>
    <sheet name="PROGRAMA 01-ACTIV.OBRA 02" sheetId="1" r:id="rId1"/>
    <sheet name="Hoja3" sheetId="2" r:id="rId2"/>
    <sheet name="Presupuesto 2023. " sheetId="3" state="hidden" r:id="rId3"/>
    <sheet name="Hoja2" sheetId="4" state="hidden" r:id="rId4"/>
    <sheet name="Hoja1" sheetId="5" state="hidden" r:id="rId5"/>
  </sheets>
  <definedNames>
    <definedName name="_xlnm._FilterDatabase" localSheetId="0" hidden="1">'PROGRAMA 01-ACTIV.OBRA 02'!$A$25:$CE$73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" i="5" l="1"/>
  <c r="F21" i="5"/>
  <c r="E21" i="5"/>
  <c r="D20" i="5"/>
  <c r="D18" i="5"/>
  <c r="D16" i="5"/>
  <c r="D14" i="5"/>
  <c r="D13" i="5"/>
  <c r="F11" i="5"/>
  <c r="E11" i="5"/>
  <c r="E24" i="5" s="1"/>
  <c r="D7" i="5"/>
  <c r="D6" i="5"/>
  <c r="I18" i="4"/>
  <c r="J17" i="4"/>
  <c r="J16" i="4"/>
  <c r="J15" i="4"/>
  <c r="J14" i="4"/>
  <c r="J13" i="4"/>
  <c r="J12" i="4"/>
  <c r="J11" i="4"/>
  <c r="J10" i="4"/>
  <c r="J9" i="4"/>
  <c r="J8" i="4"/>
  <c r="J7" i="4"/>
  <c r="J6" i="4"/>
  <c r="J5" i="4"/>
  <c r="J4" i="4"/>
  <c r="J3" i="4"/>
  <c r="J18" i="4" s="1"/>
  <c r="E20" i="3"/>
  <c r="E21" i="3" s="1"/>
  <c r="G18" i="3"/>
  <c r="F18" i="3"/>
  <c r="E10" i="3"/>
  <c r="BI74" i="1"/>
  <c r="BG74" i="1"/>
  <c r="BK74" i="1" s="1"/>
  <c r="AU74" i="1"/>
  <c r="AM74" i="1"/>
  <c r="AE74" i="1"/>
  <c r="BK73" i="1"/>
  <c r="BI73" i="1"/>
  <c r="BG73" i="1"/>
  <c r="AU73" i="1"/>
  <c r="AM73" i="1"/>
  <c r="AE73" i="1"/>
  <c r="BG72" i="1"/>
  <c r="BC72" i="1"/>
  <c r="BE72" i="1" s="1"/>
  <c r="AU72" i="1"/>
  <c r="AM72" i="1"/>
  <c r="AE72" i="1"/>
  <c r="BC71" i="1"/>
  <c r="BG71" i="1" s="1"/>
  <c r="AU71" i="1"/>
  <c r="AM71" i="1"/>
  <c r="AE71" i="1"/>
  <c r="BC70" i="1"/>
  <c r="BG70" i="1" s="1"/>
  <c r="AU70" i="1"/>
  <c r="AM70" i="1"/>
  <c r="AE70" i="1"/>
  <c r="BG69" i="1"/>
  <c r="BC69" i="1"/>
  <c r="AU69" i="1"/>
  <c r="AM69" i="1"/>
  <c r="AE69" i="1"/>
  <c r="BC68" i="1"/>
  <c r="BG68" i="1" s="1"/>
  <c r="BG63" i="1" s="1"/>
  <c r="AU68" i="1"/>
  <c r="AM68" i="1"/>
  <c r="AE68" i="1"/>
  <c r="BC67" i="1"/>
  <c r="BG67" i="1" s="1"/>
  <c r="AU67" i="1"/>
  <c r="AM67" i="1"/>
  <c r="AE67" i="1"/>
  <c r="BC66" i="1"/>
  <c r="BG66" i="1" s="1"/>
  <c r="AU66" i="1"/>
  <c r="AM66" i="1"/>
  <c r="AE66" i="1"/>
  <c r="BG65" i="1"/>
  <c r="BC65" i="1"/>
  <c r="AU65" i="1"/>
  <c r="AM65" i="1"/>
  <c r="AE65" i="1"/>
  <c r="BG64" i="1"/>
  <c r="BC64" i="1"/>
  <c r="BE64" i="1" s="1"/>
  <c r="F5" i="3" s="1"/>
  <c r="G5" i="3" s="1"/>
  <c r="AU64" i="1"/>
  <c r="AM64" i="1"/>
  <c r="AE64" i="1"/>
  <c r="BC63" i="1"/>
  <c r="BA63" i="1"/>
  <c r="AY63" i="1"/>
  <c r="AW63" i="1"/>
  <c r="AS63" i="1"/>
  <c r="AQ63" i="1"/>
  <c r="AO63" i="1"/>
  <c r="AU63" i="1" s="1"/>
  <c r="BE63" i="1" s="1"/>
  <c r="AM63" i="1"/>
  <c r="AK63" i="1"/>
  <c r="AI63" i="1"/>
  <c r="AG63" i="1"/>
  <c r="AC63" i="1"/>
  <c r="AA63" i="1"/>
  <c r="Y63" i="1"/>
  <c r="AE63" i="1" s="1"/>
  <c r="BC62" i="1"/>
  <c r="AU62" i="1"/>
  <c r="AM62" i="1"/>
  <c r="AE62" i="1"/>
  <c r="BC61" i="1"/>
  <c r="AU61" i="1"/>
  <c r="AM61" i="1"/>
  <c r="AE61" i="1"/>
  <c r="BC60" i="1"/>
  <c r="BA60" i="1"/>
  <c r="AY60" i="1"/>
  <c r="AW60" i="1"/>
  <c r="AU60" i="1"/>
  <c r="AS60" i="1"/>
  <c r="AQ60" i="1"/>
  <c r="AO60" i="1"/>
  <c r="AM60" i="1"/>
  <c r="AK60" i="1"/>
  <c r="AI60" i="1"/>
  <c r="AG60" i="1"/>
  <c r="AE60" i="1"/>
  <c r="AC60" i="1"/>
  <c r="AA60" i="1"/>
  <c r="Y60" i="1"/>
  <c r="BJ59" i="1"/>
  <c r="BH59" i="1"/>
  <c r="BG59" i="1"/>
  <c r="BK59" i="1" s="1"/>
  <c r="BC59" i="1"/>
  <c r="AU59" i="1"/>
  <c r="AM59" i="1"/>
  <c r="AE59" i="1"/>
  <c r="BJ58" i="1"/>
  <c r="BA58" i="1"/>
  <c r="AY58" i="1"/>
  <c r="AW58" i="1"/>
  <c r="AS58" i="1"/>
  <c r="AU58" i="1" s="1"/>
  <c r="AQ58" i="1"/>
  <c r="AO58" i="1"/>
  <c r="AK58" i="1"/>
  <c r="AI58" i="1"/>
  <c r="AG58" i="1"/>
  <c r="AC58" i="1"/>
  <c r="AE58" i="1" s="1"/>
  <c r="AA58" i="1"/>
  <c r="Y58" i="1"/>
  <c r="BG57" i="1"/>
  <c r="BK57" i="1" s="1"/>
  <c r="BE57" i="1"/>
  <c r="BC57" i="1"/>
  <c r="AU57" i="1"/>
  <c r="AS57" i="1"/>
  <c r="AM57" i="1"/>
  <c r="AE57" i="1"/>
  <c r="BG56" i="1"/>
  <c r="D5" i="5" s="1"/>
  <c r="BE56" i="1"/>
  <c r="F4" i="3" s="1"/>
  <c r="BC56" i="1"/>
  <c r="AU56" i="1"/>
  <c r="AM56" i="1"/>
  <c r="AE56" i="1"/>
  <c r="BC55" i="1"/>
  <c r="BA55" i="1"/>
  <c r="AY55" i="1"/>
  <c r="AW55" i="1"/>
  <c r="AS55" i="1"/>
  <c r="AQ55" i="1"/>
  <c r="AO55" i="1"/>
  <c r="AU55" i="1" s="1"/>
  <c r="AM55" i="1"/>
  <c r="AK55" i="1"/>
  <c r="AI55" i="1"/>
  <c r="AG55" i="1"/>
  <c r="AC55" i="1"/>
  <c r="AA55" i="1"/>
  <c r="Y55" i="1"/>
  <c r="AE55" i="1" s="1"/>
  <c r="BC54" i="1"/>
  <c r="AU54" i="1"/>
  <c r="AM54" i="1"/>
  <c r="AE54" i="1"/>
  <c r="BC53" i="1"/>
  <c r="BA53" i="1"/>
  <c r="AY53" i="1"/>
  <c r="AW53" i="1"/>
  <c r="AU53" i="1"/>
  <c r="AS53" i="1"/>
  <c r="AQ53" i="1"/>
  <c r="AO53" i="1"/>
  <c r="AM53" i="1"/>
  <c r="AK53" i="1"/>
  <c r="AI53" i="1"/>
  <c r="AG53" i="1"/>
  <c r="AE53" i="1"/>
  <c r="AC53" i="1"/>
  <c r="AA53" i="1"/>
  <c r="Y53" i="1"/>
  <c r="BK52" i="1"/>
  <c r="BI52" i="1"/>
  <c r="BG52" i="1"/>
  <c r="BC52" i="1"/>
  <c r="BE52" i="1" s="1"/>
  <c r="AW52" i="1"/>
  <c r="AU52" i="1"/>
  <c r="AM52" i="1"/>
  <c r="AE52" i="1"/>
  <c r="BK51" i="1"/>
  <c r="BI51" i="1"/>
  <c r="BG51" i="1"/>
  <c r="BC51" i="1"/>
  <c r="AU51" i="1"/>
  <c r="AM51" i="1"/>
  <c r="AE51" i="1"/>
  <c r="BE51" i="1" s="1"/>
  <c r="AW50" i="1"/>
  <c r="BC50" i="1" s="1"/>
  <c r="AU50" i="1"/>
  <c r="AK50" i="1"/>
  <c r="AK49" i="1" s="1"/>
  <c r="AE50" i="1"/>
  <c r="BA49" i="1"/>
  <c r="AY49" i="1"/>
  <c r="AW49" i="1"/>
  <c r="AS49" i="1"/>
  <c r="AU49" i="1" s="1"/>
  <c r="AQ49" i="1"/>
  <c r="AO49" i="1"/>
  <c r="AI49" i="1"/>
  <c r="AG49" i="1"/>
  <c r="AC49" i="1"/>
  <c r="AE49" i="1" s="1"/>
  <c r="AA49" i="1"/>
  <c r="Y49" i="1"/>
  <c r="BE48" i="1"/>
  <c r="BC48" i="1"/>
  <c r="BI48" i="1" s="1"/>
  <c r="BK48" i="1" s="1"/>
  <c r="AU48" i="1"/>
  <c r="AM48" i="1"/>
  <c r="AE48" i="1"/>
  <c r="BI47" i="1"/>
  <c r="BK47" i="1" s="1"/>
  <c r="BG47" i="1"/>
  <c r="BC47" i="1"/>
  <c r="BE47" i="1" s="1"/>
  <c r="AU47" i="1"/>
  <c r="AM47" i="1"/>
  <c r="AE47" i="1"/>
  <c r="BI46" i="1"/>
  <c r="BK46" i="1" s="1"/>
  <c r="BG46" i="1"/>
  <c r="BC46" i="1"/>
  <c r="BE46" i="1" s="1"/>
  <c r="AU46" i="1"/>
  <c r="AG46" i="1"/>
  <c r="AM46" i="1" s="1"/>
  <c r="AE46" i="1"/>
  <c r="BC45" i="1"/>
  <c r="BA45" i="1"/>
  <c r="AY45" i="1"/>
  <c r="AW45" i="1"/>
  <c r="AS45" i="1"/>
  <c r="AQ45" i="1"/>
  <c r="AU45" i="1" s="1"/>
  <c r="BG45" i="1" s="1"/>
  <c r="AO45" i="1"/>
  <c r="AM45" i="1"/>
  <c r="AK45" i="1"/>
  <c r="AI45" i="1"/>
  <c r="AG45" i="1"/>
  <c r="AC45" i="1"/>
  <c r="AA45" i="1"/>
  <c r="AE45" i="1" s="1"/>
  <c r="Y45" i="1"/>
  <c r="BC44" i="1"/>
  <c r="AU44" i="1"/>
  <c r="AI44" i="1"/>
  <c r="AM44" i="1" s="1"/>
  <c r="BG44" i="1" s="1"/>
  <c r="AE44" i="1"/>
  <c r="BC43" i="1"/>
  <c r="AU43" i="1"/>
  <c r="AM43" i="1"/>
  <c r="BE43" i="1" s="1"/>
  <c r="AE43" i="1"/>
  <c r="BC42" i="1"/>
  <c r="BE42" i="1" s="1"/>
  <c r="AU42" i="1"/>
  <c r="AM42" i="1"/>
  <c r="BG42" i="1" s="1"/>
  <c r="AI42" i="1"/>
  <c r="AE42" i="1"/>
  <c r="BA41" i="1"/>
  <c r="AY41" i="1"/>
  <c r="BC41" i="1" s="1"/>
  <c r="BE41" i="1" s="1"/>
  <c r="AW41" i="1"/>
  <c r="AS41" i="1"/>
  <c r="AQ41" i="1"/>
  <c r="AO41" i="1"/>
  <c r="AU41" i="1" s="1"/>
  <c r="AK41" i="1"/>
  <c r="AI41" i="1"/>
  <c r="AM41" i="1" s="1"/>
  <c r="AG41" i="1"/>
  <c r="AC41" i="1"/>
  <c r="AA41" i="1"/>
  <c r="Y41" i="1"/>
  <c r="AE41" i="1" s="1"/>
  <c r="BC40" i="1"/>
  <c r="BE40" i="1" s="1"/>
  <c r="AU40" i="1"/>
  <c r="AM40" i="1"/>
  <c r="BG40" i="1" s="1"/>
  <c r="AE40" i="1"/>
  <c r="BA39" i="1"/>
  <c r="AY39" i="1"/>
  <c r="AW39" i="1"/>
  <c r="BC39" i="1" s="1"/>
  <c r="BE39" i="1" s="1"/>
  <c r="AU39" i="1"/>
  <c r="AS39" i="1"/>
  <c r="AQ39" i="1"/>
  <c r="AO39" i="1"/>
  <c r="AK39" i="1"/>
  <c r="AM39" i="1" s="1"/>
  <c r="AI39" i="1"/>
  <c r="AG39" i="1"/>
  <c r="AE39" i="1"/>
  <c r="BG39" i="1" s="1"/>
  <c r="AC39" i="1"/>
  <c r="AA39" i="1"/>
  <c r="BC38" i="1"/>
  <c r="AU38" i="1"/>
  <c r="AM38" i="1"/>
  <c r="AE38" i="1"/>
  <c r="BC37" i="1"/>
  <c r="BE37" i="1" s="1"/>
  <c r="AU37" i="1"/>
  <c r="AM37" i="1"/>
  <c r="AE37" i="1"/>
  <c r="BC36" i="1"/>
  <c r="BE36" i="1" s="1"/>
  <c r="AU36" i="1"/>
  <c r="AM36" i="1"/>
  <c r="AE36" i="1"/>
  <c r="BE35" i="1"/>
  <c r="BC35" i="1"/>
  <c r="AU35" i="1"/>
  <c r="AM35" i="1"/>
  <c r="AE35" i="1"/>
  <c r="BC34" i="1"/>
  <c r="BE34" i="1" s="1"/>
  <c r="AU34" i="1"/>
  <c r="AM34" i="1"/>
  <c r="AE34" i="1"/>
  <c r="BC33" i="1"/>
  <c r="AU33" i="1"/>
  <c r="AM33" i="1"/>
  <c r="AE33" i="1"/>
  <c r="BC32" i="1"/>
  <c r="BE32" i="1" s="1"/>
  <c r="AU32" i="1"/>
  <c r="AM32" i="1"/>
  <c r="AE32" i="1"/>
  <c r="BC31" i="1"/>
  <c r="BE31" i="1" s="1"/>
  <c r="AU31" i="1"/>
  <c r="AM31" i="1"/>
  <c r="AE31" i="1"/>
  <c r="BC30" i="1"/>
  <c r="BE30" i="1" s="1"/>
  <c r="AU30" i="1"/>
  <c r="AM30" i="1"/>
  <c r="AE30" i="1"/>
  <c r="BE29" i="1"/>
  <c r="BC29" i="1"/>
  <c r="AU29" i="1"/>
  <c r="AM29" i="1"/>
  <c r="AE29" i="1"/>
  <c r="BC28" i="1"/>
  <c r="AU28" i="1"/>
  <c r="AM28" i="1"/>
  <c r="AE28" i="1"/>
  <c r="BC27" i="1"/>
  <c r="AU27" i="1"/>
  <c r="AM27" i="1"/>
  <c r="AE27" i="1"/>
  <c r="BE27" i="1" s="1"/>
  <c r="G4" i="3" l="1"/>
  <c r="BI40" i="1"/>
  <c r="BK40" i="1" s="1"/>
  <c r="BG58" i="1"/>
  <c r="F16" i="3"/>
  <c r="G16" i="3" s="1"/>
  <c r="BI44" i="1"/>
  <c r="BK44" i="1"/>
  <c r="D9" i="5"/>
  <c r="BK63" i="1"/>
  <c r="BI63" i="1"/>
  <c r="BE45" i="1"/>
  <c r="BK39" i="1"/>
  <c r="BI39" i="1"/>
  <c r="BI45" i="1"/>
  <c r="BK45" i="1"/>
  <c r="BG55" i="1"/>
  <c r="BE55" i="1"/>
  <c r="BE28" i="1"/>
  <c r="BK42" i="1"/>
  <c r="BI42" i="1"/>
  <c r="AM58" i="1"/>
  <c r="BE59" i="1"/>
  <c r="BE69" i="1"/>
  <c r="F15" i="3" s="1"/>
  <c r="G15" i="3" s="1"/>
  <c r="AM50" i="1"/>
  <c r="BE50" i="1" s="1"/>
  <c r="F9" i="3" s="1"/>
  <c r="G9" i="3" s="1"/>
  <c r="BI56" i="1"/>
  <c r="BK56" i="1" s="1"/>
  <c r="BG61" i="1"/>
  <c r="BE61" i="1"/>
  <c r="F7" i="3" s="1"/>
  <c r="G7" i="3" s="1"/>
  <c r="BE71" i="1"/>
  <c r="F19" i="3" s="1"/>
  <c r="G19" i="3" s="1"/>
  <c r="BC49" i="1"/>
  <c r="BI57" i="1"/>
  <c r="BI59" i="1"/>
  <c r="BE68" i="1"/>
  <c r="BG53" i="1"/>
  <c r="BI53" i="1" s="1"/>
  <c r="BK53" i="1" s="1"/>
  <c r="BE53" i="1"/>
  <c r="BG43" i="1"/>
  <c r="AM49" i="1"/>
  <c r="BE65" i="1"/>
  <c r="F6" i="3" s="1"/>
  <c r="G6" i="3" s="1"/>
  <c r="BE60" i="1"/>
  <c r="BE38" i="1"/>
  <c r="BG48" i="1"/>
  <c r="BG54" i="1"/>
  <c r="BI54" i="1" s="1"/>
  <c r="BK54" i="1" s="1"/>
  <c r="BE54" i="1"/>
  <c r="F11" i="3" s="1"/>
  <c r="BE67" i="1"/>
  <c r="F12" i="3" s="1"/>
  <c r="G12" i="3" s="1"/>
  <c r="BE44" i="1"/>
  <c r="BE33" i="1"/>
  <c r="BC58" i="1"/>
  <c r="BE58" i="1" s="1"/>
  <c r="BG62" i="1"/>
  <c r="BE62" i="1"/>
  <c r="F14" i="3" s="1"/>
  <c r="G14" i="3" s="1"/>
  <c r="BE66" i="1"/>
  <c r="BE70" i="1"/>
  <c r="F17" i="3" s="1"/>
  <c r="G17" i="3" s="1"/>
  <c r="G11" i="3" l="1"/>
  <c r="BK55" i="1"/>
  <c r="BI55" i="1"/>
  <c r="BK58" i="1"/>
  <c r="BI58" i="1"/>
  <c r="BI62" i="1"/>
  <c r="D15" i="5"/>
  <c r="BK62" i="1"/>
  <c r="BE78" i="1"/>
  <c r="BE80" i="1" s="1"/>
  <c r="F13" i="3"/>
  <c r="G13" i="3" s="1"/>
  <c r="BG49" i="1"/>
  <c r="BE49" i="1"/>
  <c r="BG78" i="1" s="1"/>
  <c r="BG50" i="1"/>
  <c r="D12" i="5"/>
  <c r="D21" i="5" s="1"/>
  <c r="D8" i="5"/>
  <c r="BI61" i="1"/>
  <c r="BG60" i="1"/>
  <c r="BK61" i="1"/>
  <c r="F8" i="3"/>
  <c r="G8" i="3" s="1"/>
  <c r="BK43" i="1"/>
  <c r="BI43" i="1"/>
  <c r="D17" i="5"/>
  <c r="BG41" i="1"/>
  <c r="BI50" i="1" l="1"/>
  <c r="D10" i="5"/>
  <c r="BK50" i="1"/>
  <c r="BK49" i="1"/>
  <c r="BI49" i="1"/>
  <c r="F10" i="3"/>
  <c r="G10" i="3" s="1"/>
  <c r="G20" i="3"/>
  <c r="BI60" i="1"/>
  <c r="BK60" i="1"/>
  <c r="BK41" i="1"/>
  <c r="BI41" i="1"/>
  <c r="F20" i="3"/>
  <c r="D11" i="5"/>
  <c r="D24" i="5" s="1"/>
  <c r="F21" i="3" l="1"/>
  <c r="F22" i="3" l="1"/>
  <c r="G21" i="3"/>
  <c r="G22" i="3" s="1"/>
</calcChain>
</file>

<file path=xl/sharedStrings.xml><?xml version="1.0" encoding="utf-8"?>
<sst xmlns="http://schemas.openxmlformats.org/spreadsheetml/2006/main" count="470" uniqueCount="217">
  <si>
    <t xml:space="preserve">MATRIZ DE PLANIFICACIÓN  </t>
  </si>
  <si>
    <t>GABINETE SECTORIAL</t>
  </si>
  <si>
    <t>2:.  GS: Gabinete Social.</t>
  </si>
  <si>
    <t>INSTITUCIÓN:</t>
  </si>
  <si>
    <t>50 Secretaría de Estado en el Despacho de Educación (SEDUC).</t>
  </si>
  <si>
    <t xml:space="preserve">MISIÓN:  </t>
  </si>
  <si>
    <t>Somos la Institución del Estado, que ejecuta la política educativa nacional; autoriza, organiza, dirige y supervisa los niveles de educación: Prebásica, Básica, Media y Educación Superior no Universitaria del componente Formal del Sistema Nacional de Educación; garantizando el acceso, permanencia y promoción de la población escolar, asegurando la prestación de servicios educativos con calidad, efectividad, equidad e inclusión, transparencia, participación de la comunidad educativa que contribuya a la identidad, el trabajo y la democracia participativa para el desarrollo sostenible del país.</t>
  </si>
  <si>
    <t xml:space="preserve">VISIÓN:  </t>
  </si>
  <si>
    <t>Al año 2030, la Secretaría de Educación, será una institución con liderazgo, que responda a las demandas educativas de la población hondureña de forma incluyente, participativa, innovadora y articulada vertical y horizontalmente con los demás componentes del Sistema Nacional de Educación; ofreciendo bienes y servicios educativos de calidad, que constituya el eje fundamental del desarrollo de la nación.</t>
  </si>
  <si>
    <t>PROGRAMA:</t>
  </si>
  <si>
    <t>01 ACTIVIDADES CENTRALES (Dirección y Coordinación).</t>
  </si>
  <si>
    <t>DESCRIPCIÓN DEL PROGRAMA:</t>
  </si>
  <si>
    <t>Este programa consiste en la dirección y coordinación de la gestión administrativa, técnica y pedagógica de la Secretaría de Educación.</t>
  </si>
  <si>
    <t>OBJETIVO ESTRATÉGICO:</t>
  </si>
  <si>
    <t xml:space="preserve">Mejorar el desempeño organizacional y gestión de la Secretaría de Educación orientada a resultados con enfoque de valor público.   </t>
  </si>
  <si>
    <t>VINCULACIÓN Visión de País (VP)</t>
  </si>
  <si>
    <t>OBJETIVO</t>
  </si>
  <si>
    <t>1* Una Honduras sin pobreza extrema, educada y sana, con sistemas consolidados de previsión social.</t>
  </si>
  <si>
    <t xml:space="preserve">META </t>
  </si>
  <si>
    <t>1.3 Elevar la escolaridad promedio a 9 años.</t>
  </si>
  <si>
    <t>VINCULACIÓN RESULTADO       Plan Estratégico de Gobierno (PEG)</t>
  </si>
  <si>
    <t>SECTOR  (PEG)</t>
  </si>
  <si>
    <t xml:space="preserve">1. BIENESTAR Y DESARROLLO SOCIAL </t>
  </si>
  <si>
    <t xml:space="preserve">SUBSECTOR / EJE </t>
  </si>
  <si>
    <t>Educación Inclusiva y de Calidad.</t>
  </si>
  <si>
    <t>2.   Garantizar el acceso y la inclusión de la educación a la población más rezagada, para contribuir a frenar la violencia y formar ciudadanía.</t>
  </si>
  <si>
    <t>RESULTADO</t>
  </si>
  <si>
    <t>2.2.  Ampliadas las tasas de cobertura en los diferentes niveles de educación.</t>
  </si>
  <si>
    <t>INDICADOR</t>
  </si>
  <si>
    <t>2.2.1   Tasa Neta de cobertura en Educación Prebásica.</t>
  </si>
  <si>
    <t>I. PEI</t>
  </si>
  <si>
    <t>II. ESTRUCTURA PROGRAMÁTICA</t>
  </si>
  <si>
    <t>III. PLAN OPERATIVO ANUAL Y PRESUPUESTO (POA-PRESUPUESTO)</t>
  </si>
  <si>
    <t xml:space="preserve">IV. Proyección Anual </t>
  </si>
  <si>
    <t>Cod.</t>
  </si>
  <si>
    <t>Productos Finales/ Intermedios/Actividades</t>
  </si>
  <si>
    <t>Código Unidad Medida</t>
  </si>
  <si>
    <t>Descripción Unidad Medida</t>
  </si>
  <si>
    <t>Cantidad</t>
  </si>
  <si>
    <t>Tipo (acumulable o no acumulable)</t>
  </si>
  <si>
    <t>Código Objeto de Gasto</t>
  </si>
  <si>
    <t>Descripción Objeto de Gasto</t>
  </si>
  <si>
    <t>Fuente de financiamiento</t>
  </si>
  <si>
    <t>Org. Financiador</t>
  </si>
  <si>
    <t>Descripción</t>
  </si>
  <si>
    <t>Responsable</t>
  </si>
  <si>
    <t>Corresponsable</t>
  </si>
  <si>
    <t xml:space="preserve">Enero </t>
  </si>
  <si>
    <t xml:space="preserve">Febrero </t>
  </si>
  <si>
    <t xml:space="preserve">Marzo </t>
  </si>
  <si>
    <t xml:space="preserve">I Trim. </t>
  </si>
  <si>
    <t xml:space="preserve">Abril </t>
  </si>
  <si>
    <t>Mayo</t>
  </si>
  <si>
    <t>Junio</t>
  </si>
  <si>
    <t xml:space="preserve">II Trim. </t>
  </si>
  <si>
    <t>Julio</t>
  </si>
  <si>
    <t>Agosto</t>
  </si>
  <si>
    <t>Septiembre</t>
  </si>
  <si>
    <t xml:space="preserve">III Trim. </t>
  </si>
  <si>
    <t>Octubre</t>
  </si>
  <si>
    <t>Noviembre</t>
  </si>
  <si>
    <t>Diciembre</t>
  </si>
  <si>
    <t xml:space="preserve">IV Trim. </t>
  </si>
  <si>
    <t>Anual 2022</t>
  </si>
  <si>
    <t>Área Estratégica</t>
  </si>
  <si>
    <t>Intervenciones</t>
  </si>
  <si>
    <t xml:space="preserve">Productos </t>
  </si>
  <si>
    <t xml:space="preserve">Indicador de Producto </t>
  </si>
  <si>
    <t>Meta de Producto Nacional</t>
  </si>
  <si>
    <t>GA</t>
  </si>
  <si>
    <t>UE</t>
  </si>
  <si>
    <t>Programa</t>
  </si>
  <si>
    <t>Proyecto</t>
  </si>
  <si>
    <t>Actividad/Obra</t>
  </si>
  <si>
    <t>Cant.</t>
  </si>
  <si>
    <t>Costo</t>
  </si>
  <si>
    <t>Transparencia y Rendición de Cuentas</t>
  </si>
  <si>
    <t>Mecanismos de transparencia y rendición de cuentas implementados a nivel central y descentralizado de la SE</t>
  </si>
  <si>
    <t>Mecanismos</t>
  </si>
  <si>
    <t xml:space="preserve">4 mecanismos implementados </t>
  </si>
  <si>
    <t>001</t>
  </si>
  <si>
    <t>8</t>
  </si>
  <si>
    <t>Garantizar a la ciudadanía el derecho de acceso a la información pública, siendo efectiva la rendición de cuentas. Así también prestar el servicio de consulta y el acceso de todos los actos de la Secretaría de Educación a todos los ciudadanos.</t>
  </si>
  <si>
    <t>profesionales</t>
  </si>
  <si>
    <t>no</t>
  </si>
  <si>
    <t>Tesoreria General de la Republica - EFECTIVA</t>
  </si>
  <si>
    <t xml:space="preserve">UTRC </t>
  </si>
  <si>
    <t>UTRC</t>
  </si>
  <si>
    <t>Sistema único integrado de denuncias.</t>
  </si>
  <si>
    <t>Denuncias</t>
  </si>
  <si>
    <t>100% de denuncias recibidas y resueltas</t>
  </si>
  <si>
    <t xml:space="preserve">Elaboracion  de documentos y herramientas de planificación y gestión presupuestaria de la Unidad de Transparencia (POA; anteproyecto de presupuesto y otros). </t>
  </si>
  <si>
    <t>documentos</t>
  </si>
  <si>
    <t>Servicios profesionales</t>
  </si>
  <si>
    <t>Política de Control Interno Institucional Implementada</t>
  </si>
  <si>
    <t>Politicas</t>
  </si>
  <si>
    <t>100% de políticas de control interno institucional implementadas</t>
  </si>
  <si>
    <t>Coordinacion de la comunicación fluida con otras dependencias de la SE para el fácil acceso a la información, solicitada por el ciudadano y tratar asuntos complementarios y transversales al área de su competencia.</t>
  </si>
  <si>
    <t>solicitudes</t>
  </si>
  <si>
    <t>Publicaciones en el portal de transparencia de la SE y del IAIP</t>
  </si>
  <si>
    <t xml:space="preserve"> Publicaciones</t>
  </si>
  <si>
    <t>N.400 publicaciones en el Portal de Instituto y Acceso a la Información Pública (IAIP)</t>
  </si>
  <si>
    <t xml:space="preserve">     Supervisar en el nivel central y descentralizado la puesta en marcha de las acciones inherentes a la rendición de cuentas y los logros obtenidos en función a lo planificado.</t>
  </si>
  <si>
    <t>supervision</t>
  </si>
  <si>
    <t xml:space="preserve">Informes de anticorrupción elaborados y enviados a las autoridades de la SE e instituciones externas como el IAIP, TSC y Secretaría de Transparencia
</t>
  </si>
  <si>
    <t>Informes</t>
  </si>
  <si>
    <t xml:space="preserve">4 informes a elaborar </t>
  </si>
  <si>
    <t>Implementacion de métodos e instrumentos que mejoran la transparencia y rendición de cuentas en todos los niveles del sistema educativo como ser Murales de Transparencia y cualquier otro mecanismo para el cumplimiento de la función que se ejecute.</t>
  </si>
  <si>
    <t>plan de ejecucion</t>
  </si>
  <si>
    <t>Diseño de mecanismos para facilitar el registro, manejo y seguimiento a resultados/hallazgos de las veedurías sociales.</t>
  </si>
  <si>
    <t>estrategias</t>
  </si>
  <si>
    <t>Difusion de información de oficio mediante el Portal de Transparencia de la Secretaría de Educación en cumplimiento al artículo 13 de la LTAIP.</t>
  </si>
  <si>
    <t>publicaciones</t>
  </si>
  <si>
    <t>Socializacion de  la LTAIP a todos actores del sistema educativo como lo manda el artículo 6 de la misma Ley.</t>
  </si>
  <si>
    <t xml:space="preserve">capacitacion </t>
  </si>
  <si>
    <t>Promocion de la implementación de campañas y ferias de transparencia, ética y conciencia social a lo interno de la institución y en los centros educativos públicos para concientizar hacia una cultura de transparencia y rendición de cuentas.</t>
  </si>
  <si>
    <t>ferias</t>
  </si>
  <si>
    <t xml:space="preserve">Colaboracion con el Control Interno Institucional para la ejecucion del plan de trabajo interno para prevenir y detectar actos de corrupción que involucran a los servidores públicos. 
</t>
  </si>
  <si>
    <t>plan de trabajo</t>
  </si>
  <si>
    <t xml:space="preserve"> Promocion de la realización de las veedurías sociales en el sector a nivel local, regional, nacional como mecanismo que permita medir la eficiencia de la gestión pública.</t>
  </si>
  <si>
    <t>informes</t>
  </si>
  <si>
    <t>Servir de gestores en el cumplimiento de las acciones que sean atribuidas a esta Secretaría de Estado en el Plan de Transparencia, Rendición de Cuentas y Lucha contra la Corrupción, así como de cualquier otro instrumento que en materia de Transparencia que emita el gobierno.</t>
  </si>
  <si>
    <t>2</t>
  </si>
  <si>
    <t>Desarrollo de 2 jornadas de Capacitación al año sobre la Ley de Transparencia y Rendición de Cuentas a los directores (as), subdirectores (as) y jefes (as) de unidad de la SE. Con el objetivo que conozcan de la Ley de Transparencia y Rendición de Cuentas y la información que ellos deben proveer a los oficiales de transparencia para que realice el proceso correspondiente de actualización del Portal del IAIP mensualmente y otorgar respuesta a las solicitudes realizadas por los ciudadanos (as).</t>
  </si>
  <si>
    <t>si acumulable</t>
  </si>
  <si>
    <t xml:space="preserve">Materiales y Suministros </t>
  </si>
  <si>
    <t xml:space="preserve">Nivel Central </t>
  </si>
  <si>
    <t>Productos alimenticios y bebidas</t>
  </si>
  <si>
    <t xml:space="preserve">Para fortalecer nuestro portales de Transparencia de la Secretaría de Educación y dar seguimiento a las Escuelas de Transparencia, se desarrollarn 2 jornadas (1 en Copan y 1 en Atlantida) de capacitación para facultar a nuestros Enlaces Departamentales de Transparencia.
</t>
  </si>
  <si>
    <t>20000 y 30000</t>
  </si>
  <si>
    <t xml:space="preserve">Servicios  No Personales y Materiales y Suministros </t>
  </si>
  <si>
    <t xml:space="preserve">Enlaces Departamentales de Transparencia y Directores Departamentales </t>
  </si>
  <si>
    <t>Viaticos</t>
  </si>
  <si>
    <t>Diesel</t>
  </si>
  <si>
    <t xml:space="preserve">Pasajes Nacionales </t>
  </si>
  <si>
    <t xml:space="preserve">Los Eventos de Transparencia y Rendición de Cuentas son mecanismos que mantienen una comunicación abierta con la ciudadanía, fomentan la transparencia en la administración pública y facilitan el acceso a la información como requisito básico para generar confianza y garantizar el derecho a la ciudadanía a pedir cuentas, como un ejercicio de control social a la gestión pública. Se desarrollan tres (3) Eventos de Rendición de Cuentas (ERC) en el nivel central, y asimismo, se lleva a cabo  una gira en el II trimestre a departamentales seleccionadas para participar en sus ERC, los cuales cada departamental realiza trimestralmente.
</t>
  </si>
  <si>
    <t>Evento</t>
  </si>
  <si>
    <t xml:space="preserve">Servicios  No Personales y Materiales y Suministros  </t>
  </si>
  <si>
    <t xml:space="preserve">Enlaces Departamentales de Transparencia, Directores, Departamentales y Centros Educativos Seleccionados </t>
  </si>
  <si>
    <t xml:space="preserve">Diesel </t>
  </si>
  <si>
    <t xml:space="preserve">Productos alimenticios y bebidas </t>
  </si>
  <si>
    <r>
      <rPr>
        <sz val="11"/>
        <color theme="1"/>
        <rFont val="Tahoma"/>
      </rPr>
      <t xml:space="preserve">Promoción de la Cultura de Transparencia a traves de las </t>
    </r>
    <r>
      <rPr>
        <b/>
        <sz val="11"/>
        <color theme="1"/>
        <rFont val="Tahoma"/>
      </rPr>
      <t>Escuelas de Transparencia</t>
    </r>
    <r>
      <rPr>
        <sz val="11"/>
        <color theme="1"/>
        <rFont val="Tahoma"/>
      </rPr>
      <t xml:space="preserve"> en las cuales se realizan 2 jornadas de trabajo para llevar a cabo la supervision de los mecanismos de transparencia: CETES (Comités Estudiantiles de Transparencia y Ética), Embajadores de Transparencia, audiencias sociales y Murales de Transparencia. En la primera jornada de trabajo se visitaran a 16 departamentos en el mes de julio y en la ultima jornada se visitaran a 18 departamentos en el mes de octubre.</t>
    </r>
  </si>
  <si>
    <t>Jornada</t>
  </si>
  <si>
    <t>20000 y 3000</t>
  </si>
  <si>
    <t>Enlaces Departamentales de Transparencia, Directores, Departamentales</t>
  </si>
  <si>
    <t xml:space="preserve">Certificacion de las Escuelas de Transparencia a los Centros Educativos (CE) seleccionados para promover una cultura de transparencia. </t>
  </si>
  <si>
    <t xml:space="preserve">Evento </t>
  </si>
  <si>
    <t>no acumulable</t>
  </si>
  <si>
    <r>
      <rPr>
        <sz val="11"/>
        <color theme="1"/>
        <rFont val="Tahoma"/>
      </rPr>
      <t xml:space="preserve">Para promover en la niñez y la juventud infantil  la cultura de transparencia, rendición de cuentas, acceso a la información y la anticorrupción, en el sector estudiantil del país; se realizara un concurso mediante la expresión de un dibujo creativo/oratoria u otra forma de arte en los CE seleccionados dentro de las Escuelas de Transparencia, en los cuales los finalistas concursaran en el ultimo concurso que se </t>
    </r>
    <r>
      <rPr>
        <b/>
        <sz val="11"/>
        <color theme="1"/>
        <rFont val="Tahoma"/>
      </rPr>
      <t xml:space="preserve">realizara en el nivel central. </t>
    </r>
  </si>
  <si>
    <t>Concurso</t>
  </si>
  <si>
    <t>Alquiler de Edificios, Viviendas y Locales</t>
  </si>
  <si>
    <t>Pasajes Nacionales</t>
  </si>
  <si>
    <t xml:space="preserve">Monitoreo y supervision in situ de los Murales deTransparencia en centros educativos seleccionados y las departamentales en Comayagua, Valle y El Paraiso. </t>
  </si>
  <si>
    <t>Supervision</t>
  </si>
  <si>
    <t xml:space="preserve">Elaboracion de recursos promocionales (afiches, trifolios, instructivos, materiales publicitarios, etc.) sobre los diferentes ejes transversales de transparencia para darlos en las capacitaciones y eventos como de material de apoyo. </t>
  </si>
  <si>
    <t xml:space="preserve">Recursos </t>
  </si>
  <si>
    <t xml:space="preserve">Enlaces Departamentales de Transparencia, Directores, Departamentales, Centros Educativos y ciudadania en general. </t>
  </si>
  <si>
    <t xml:space="preserve"> </t>
  </si>
  <si>
    <t xml:space="preserve">     </t>
  </si>
  <si>
    <t>Servicio de Imprenta, Publicaciones y Reproducciones</t>
  </si>
  <si>
    <t>Productos de Artes Gráficas</t>
  </si>
  <si>
    <t xml:space="preserve">Desarrollo de diferentes actividades para el cumplimiento de las funciones delegadas a la UTRC en el Reglamento de la Secretaria de Educacion. </t>
  </si>
  <si>
    <t xml:space="preserve">20000 y 30000 </t>
  </si>
  <si>
    <t>Mantenimiento y Reparación de Equipo para Computación</t>
  </si>
  <si>
    <t>Servicios de capacitacion</t>
  </si>
  <si>
    <t xml:space="preserve">Prendas de Vestir </t>
  </si>
  <si>
    <t>Papel de escritorio y carton</t>
  </si>
  <si>
    <t xml:space="preserve">Productos Quimicos </t>
  </si>
  <si>
    <t>Utiles de Escritorio, Oficina y Enseñanza</t>
  </si>
  <si>
    <t>Repuestos y Accesorios</t>
  </si>
  <si>
    <t>39530</t>
  </si>
  <si>
    <t>Material Médico Quirúrgico Menor</t>
  </si>
  <si>
    <t xml:space="preserve">      </t>
  </si>
  <si>
    <t>Descripción Grupo de Gasto</t>
  </si>
  <si>
    <t>Codigo Objeto</t>
  </si>
  <si>
    <t>Descripción de Objeto de Gasto</t>
  </si>
  <si>
    <t>Presupuesto Aprobado Congreso 2023</t>
  </si>
  <si>
    <t>Presupuesto por actividad</t>
  </si>
  <si>
    <t xml:space="preserve">Diferencia </t>
  </si>
  <si>
    <t>22100</t>
  </si>
  <si>
    <t>23350</t>
  </si>
  <si>
    <t>24500</t>
  </si>
  <si>
    <t>Servicios de Capacitación</t>
  </si>
  <si>
    <t>25300</t>
  </si>
  <si>
    <t>26110</t>
  </si>
  <si>
    <t>26210</t>
  </si>
  <si>
    <t>Viáticos Nacionales</t>
  </si>
  <si>
    <t xml:space="preserve">Sub Total </t>
  </si>
  <si>
    <t>31110</t>
  </si>
  <si>
    <t>Productos Alimenticios Y Bebidas</t>
  </si>
  <si>
    <t>32310</t>
  </si>
  <si>
    <t>Prendas de Vestir</t>
  </si>
  <si>
    <t>33100</t>
  </si>
  <si>
    <t>Productos De Papel Y CartóN</t>
  </si>
  <si>
    <t>33300</t>
  </si>
  <si>
    <t>35100</t>
  </si>
  <si>
    <t>Productos Químicos</t>
  </si>
  <si>
    <t>35620</t>
  </si>
  <si>
    <t>39200</t>
  </si>
  <si>
    <t>39600</t>
  </si>
  <si>
    <t>TOTAL</t>
  </si>
  <si>
    <t>Grupo de Gasto</t>
  </si>
  <si>
    <t>Beneficiario Transferencia</t>
  </si>
  <si>
    <t>Descripcion Beneficiario Transferencia</t>
  </si>
  <si>
    <t>Monto Aprobado Ministro</t>
  </si>
  <si>
    <t>monto Ingresado POA</t>
  </si>
  <si>
    <t>Diferencia</t>
  </si>
  <si>
    <t>SERVICIOS NO PERSONALES</t>
  </si>
  <si>
    <t>SIN-TRF</t>
  </si>
  <si>
    <t>MATERIALES Y SUMINISTROS</t>
  </si>
  <si>
    <t>MODIFICACION PRESUPUESTARIA 2023</t>
  </si>
  <si>
    <t>Presupuesto con modificacion solicitada</t>
  </si>
  <si>
    <t>Presupuesto aprobado 2023</t>
  </si>
  <si>
    <t>Total grupo 200</t>
  </si>
  <si>
    <t>Total grupo 300</t>
  </si>
  <si>
    <t xml:space="preserve">Equipo Computacional </t>
  </si>
  <si>
    <t>Total grupo 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</si>
</sst>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L&quot;* #,##0.00_-;\-&quot;L&quot;* #,##0.00_-;_-&quot;L&quot;* &quot;-&quot;??_-;_-@"/>
    <numFmt numFmtId="165" formatCode="_ * #,##0.00_ ;_ * \-#,##0.00_ ;_ * &quot;-&quot;??_ ;_ @_ "/>
    <numFmt numFmtId="166" formatCode="&quot;L.&quot;\ #,##0.00"/>
  </numFmts>
  <fonts count="22">
    <font>
      <sz val="11"/>
      <color theme="1"/>
      <name val="Calibri"/>
      <scheme val="minor"/>
    </font>
    <font>
      <sz val="11"/>
      <color theme="1"/>
      <name val="Calibri"/>
    </font>
    <font>
      <sz val="10"/>
      <color rgb="FFFF0000"/>
      <name val="Arial"/>
    </font>
    <font>
      <b/>
      <sz val="14"/>
      <color theme="1"/>
      <name val="Arial"/>
    </font>
    <font>
      <b/>
      <sz val="26"/>
      <color theme="0"/>
      <name val="Arial"/>
    </font>
    <font>
      <sz val="11"/>
      <name val="Calibri"/>
    </font>
    <font>
      <b/>
      <sz val="16"/>
      <color theme="1"/>
      <name val="Arial"/>
    </font>
    <font>
      <b/>
      <sz val="12"/>
      <color rgb="FF000000"/>
      <name val="Calibri"/>
    </font>
    <font>
      <b/>
      <sz val="12"/>
      <color theme="1"/>
      <name val="Calibri"/>
    </font>
    <font>
      <b/>
      <sz val="11"/>
      <color theme="1"/>
      <name val="Calibri"/>
    </font>
    <font>
      <b/>
      <sz val="12"/>
      <color theme="1"/>
      <name val="Arial"/>
    </font>
    <font>
      <b/>
      <sz val="11"/>
      <color rgb="FF000000"/>
      <name val="Arial"/>
    </font>
    <font>
      <b/>
      <sz val="11"/>
      <color theme="1"/>
      <name val="Tahoma"/>
    </font>
    <font>
      <b/>
      <sz val="8"/>
      <color theme="1"/>
      <name val="Tahoma"/>
    </font>
    <font>
      <sz val="11"/>
      <color rgb="FF000000"/>
      <name val="Tahoma"/>
    </font>
    <font>
      <sz val="11"/>
      <color theme="1"/>
      <name val="Tahoma"/>
    </font>
    <font>
      <sz val="11"/>
      <color rgb="FF202124"/>
      <name val="Tahoma"/>
    </font>
    <font>
      <b/>
      <sz val="11"/>
      <color rgb="FF000000"/>
      <name val="Tahoma"/>
    </font>
    <font>
      <b/>
      <sz val="9"/>
      <color rgb="FFFFFFFF"/>
      <name val="Arial"/>
    </font>
    <font>
      <sz val="9"/>
      <color rgb="FF333333"/>
      <name val="Arial"/>
    </font>
    <font>
      <sz val="9"/>
      <color theme="1"/>
      <name val="Arial"/>
    </font>
    <font>
      <b/>
      <sz val="11"/>
      <color rgb="FF333333"/>
      <name val="Arial"/>
    </font>
  </fonts>
  <fills count="21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0"/>
        <bgColor theme="0"/>
      </patternFill>
    </fill>
    <fill>
      <patternFill patternType="solid">
        <fgColor rgb="FFDAEEF3"/>
        <bgColor rgb="FFDAEEF3"/>
      </patternFill>
    </fill>
    <fill>
      <patternFill patternType="solid">
        <fgColor rgb="FFB8CCE4"/>
        <bgColor rgb="FFB8CCE4"/>
      </patternFill>
    </fill>
    <fill>
      <patternFill patternType="solid">
        <fgColor rgb="FFE36C09"/>
        <bgColor rgb="FFE36C09"/>
      </patternFill>
    </fill>
    <fill>
      <patternFill patternType="solid">
        <fgColor rgb="FF92CDDC"/>
        <bgColor rgb="FF92CDDC"/>
      </patternFill>
    </fill>
    <fill>
      <patternFill patternType="solid">
        <fgColor rgb="FF31859B"/>
        <bgColor rgb="FF31859B"/>
      </patternFill>
    </fill>
    <fill>
      <patternFill patternType="solid">
        <fgColor rgb="FFFBD4B4"/>
        <bgColor rgb="FFFBD4B4"/>
      </patternFill>
    </fill>
    <fill>
      <patternFill patternType="solid">
        <fgColor rgb="FF8DB3E2"/>
        <bgColor rgb="FF8DB3E2"/>
      </patternFill>
    </fill>
    <fill>
      <patternFill patternType="solid">
        <fgColor rgb="FFB6DDE8"/>
        <bgColor rgb="FFB6DDE8"/>
      </patternFill>
    </fill>
    <fill>
      <patternFill patternType="solid">
        <fgColor rgb="FFD8D8D8"/>
        <bgColor rgb="FFD8D8D8"/>
      </patternFill>
    </fill>
    <fill>
      <patternFill patternType="solid">
        <fgColor rgb="FFFDE9D9"/>
        <bgColor rgb="FFFDE9D9"/>
      </patternFill>
    </fill>
    <fill>
      <patternFill patternType="solid">
        <fgColor rgb="FFF2DBDB"/>
        <bgColor rgb="FFF2DBDB"/>
      </patternFill>
    </fill>
    <fill>
      <patternFill patternType="solid">
        <fgColor rgb="FFFABF8F"/>
        <bgColor rgb="FFFABF8F"/>
      </patternFill>
    </fill>
    <fill>
      <patternFill patternType="solid">
        <fgColor rgb="FF0066CC"/>
        <bgColor rgb="FF0066CC"/>
      </patternFill>
    </fill>
    <fill>
      <patternFill patternType="solid">
        <fgColor rgb="FFE6B1F5"/>
        <bgColor rgb="FFE6B1F5"/>
      </patternFill>
    </fill>
    <fill>
      <patternFill patternType="solid">
        <fgColor theme="7"/>
        <bgColor theme="7"/>
      </patternFill>
    </fill>
    <fill>
      <patternFill patternType="solid">
        <fgColor rgb="FFE5DFEC"/>
        <bgColor rgb="FFE5DFEC"/>
      </patternFill>
    </fill>
    <fill>
      <patternFill patternType="solid">
        <fgColor rgb="FFF2F2F2"/>
        <bgColor rgb="FFF2F2F2"/>
      </patternFill>
    </fill>
  </fills>
  <borders count="49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250">
    <xf numFmtId="0" fontId="0" fillId="0" borderId="0" xfId="0" applyFont="1" applyAlignment="1"/>
    <xf numFmtId="0" fontId="1" fillId="2" borderId="1" xfId="0" applyFont="1" applyFill="1" applyBorder="1"/>
    <xf numFmtId="0" fontId="1" fillId="3" borderId="1" xfId="0" applyFont="1" applyFill="1" applyBorder="1"/>
    <xf numFmtId="0" fontId="2" fillId="3" borderId="1" xfId="0" applyFont="1" applyFill="1" applyBorder="1" applyAlignment="1">
      <alignment horizontal="center"/>
    </xf>
    <xf numFmtId="0" fontId="1" fillId="0" borderId="0" xfId="0" applyFont="1"/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6" fillId="0" borderId="0" xfId="0" applyFont="1" applyAlignment="1">
      <alignment vertical="center"/>
    </xf>
    <xf numFmtId="0" fontId="1" fillId="3" borderId="8" xfId="0" applyFont="1" applyFill="1" applyBorder="1"/>
    <xf numFmtId="0" fontId="7" fillId="4" borderId="9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8" fillId="4" borderId="13" xfId="0" applyFont="1" applyFill="1" applyBorder="1" applyAlignment="1">
      <alignment horizontal="center" vertical="center"/>
    </xf>
    <xf numFmtId="0" fontId="7" fillId="4" borderId="13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top"/>
    </xf>
    <xf numFmtId="0" fontId="8" fillId="4" borderId="14" xfId="0" applyFont="1" applyFill="1" applyBorder="1" applyAlignment="1">
      <alignment horizontal="center" vertical="center" wrapText="1"/>
    </xf>
    <xf numFmtId="0" fontId="8" fillId="5" borderId="15" xfId="0" applyFont="1" applyFill="1" applyBorder="1" applyAlignment="1">
      <alignment vertical="center"/>
    </xf>
    <xf numFmtId="0" fontId="8" fillId="3" borderId="1" xfId="0" applyFont="1" applyFill="1" applyBorder="1" applyAlignment="1">
      <alignment horizontal="left"/>
    </xf>
    <xf numFmtId="0" fontId="8" fillId="4" borderId="16" xfId="0" applyFont="1" applyFill="1" applyBorder="1" applyAlignment="1">
      <alignment horizontal="center" vertical="center" wrapText="1"/>
    </xf>
    <xf numFmtId="0" fontId="7" fillId="5" borderId="15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10" borderId="34" xfId="0" applyFont="1" applyFill="1" applyBorder="1" applyAlignment="1">
      <alignment horizontal="center" vertical="center" wrapText="1" readingOrder="1"/>
    </xf>
    <xf numFmtId="0" fontId="12" fillId="10" borderId="15" xfId="0" applyFont="1" applyFill="1" applyBorder="1" applyAlignment="1">
      <alignment horizontal="center" vertical="center" wrapText="1" readingOrder="1"/>
    </xf>
    <xf numFmtId="0" fontId="12" fillId="4" borderId="15" xfId="0" applyFont="1" applyFill="1" applyBorder="1" applyAlignment="1">
      <alignment horizontal="center" vertical="center" wrapText="1" readingOrder="1"/>
    </xf>
    <xf numFmtId="0" fontId="12" fillId="7" borderId="1" xfId="0" applyFont="1" applyFill="1" applyBorder="1" applyAlignment="1">
      <alignment horizontal="center" vertical="center" wrapText="1" readingOrder="1"/>
    </xf>
    <xf numFmtId="0" fontId="12" fillId="7" borderId="35" xfId="0" applyFont="1" applyFill="1" applyBorder="1" applyAlignment="1">
      <alignment horizontal="center" vertical="center" wrapText="1" readingOrder="1"/>
    </xf>
    <xf numFmtId="0" fontId="12" fillId="7" borderId="8" xfId="0" applyFont="1" applyFill="1" applyBorder="1" applyAlignment="1">
      <alignment horizontal="center" vertical="center" wrapText="1" readingOrder="1"/>
    </xf>
    <xf numFmtId="0" fontId="12" fillId="11" borderId="8" xfId="0" applyFont="1" applyFill="1" applyBorder="1" applyAlignment="1">
      <alignment horizontal="center" vertical="center" wrapText="1" readingOrder="1"/>
    </xf>
    <xf numFmtId="0" fontId="12" fillId="11" borderId="35" xfId="0" applyFont="1" applyFill="1" applyBorder="1" applyAlignment="1">
      <alignment horizontal="center" vertical="center" wrapText="1" readingOrder="1"/>
    </xf>
    <xf numFmtId="0" fontId="12" fillId="7" borderId="34" xfId="0" applyFont="1" applyFill="1" applyBorder="1" applyAlignment="1">
      <alignment horizontal="center" vertical="center" wrapText="1" readingOrder="1"/>
    </xf>
    <xf numFmtId="0" fontId="12" fillId="7" borderId="36" xfId="0" applyFont="1" applyFill="1" applyBorder="1" applyAlignment="1">
      <alignment horizontal="center" vertical="center" wrapText="1" readingOrder="1"/>
    </xf>
    <xf numFmtId="0" fontId="11" fillId="12" borderId="15" xfId="0" applyFont="1" applyFill="1" applyBorder="1" applyAlignment="1">
      <alignment horizontal="center" vertical="center" wrapText="1"/>
    </xf>
    <xf numFmtId="0" fontId="13" fillId="13" borderId="15" xfId="0" applyFont="1" applyFill="1" applyBorder="1" applyAlignment="1">
      <alignment horizontal="center" vertical="center" wrapText="1"/>
    </xf>
    <xf numFmtId="0" fontId="12" fillId="10" borderId="8" xfId="0" applyFont="1" applyFill="1" applyBorder="1" applyAlignment="1">
      <alignment horizontal="center" vertical="center" wrapText="1" readingOrder="1"/>
    </xf>
    <xf numFmtId="0" fontId="12" fillId="7" borderId="38" xfId="0" applyFont="1" applyFill="1" applyBorder="1" applyAlignment="1">
      <alignment horizontal="center" vertical="center" wrapText="1" readingOrder="1"/>
    </xf>
    <xf numFmtId="0" fontId="12" fillId="7" borderId="39" xfId="0" applyFont="1" applyFill="1" applyBorder="1" applyAlignment="1">
      <alignment horizontal="center" vertical="center" wrapText="1" readingOrder="1"/>
    </xf>
    <xf numFmtId="0" fontId="12" fillId="11" borderId="38" xfId="0" applyFont="1" applyFill="1" applyBorder="1" applyAlignment="1">
      <alignment horizontal="center" vertical="center" wrapText="1" readingOrder="1"/>
    </xf>
    <xf numFmtId="0" fontId="12" fillId="11" borderId="39" xfId="0" applyFont="1" applyFill="1" applyBorder="1" applyAlignment="1">
      <alignment horizontal="center" vertical="center" wrapText="1" readingOrder="1"/>
    </xf>
    <xf numFmtId="0" fontId="11" fillId="12" borderId="40" xfId="0" applyFont="1" applyFill="1" applyBorder="1" applyAlignment="1">
      <alignment horizontal="center" vertical="center" wrapText="1"/>
    </xf>
    <xf numFmtId="0" fontId="12" fillId="10" borderId="38" xfId="0" applyFont="1" applyFill="1" applyBorder="1" applyAlignment="1">
      <alignment horizontal="center" vertical="center" wrapText="1" readingOrder="1"/>
    </xf>
    <xf numFmtId="0" fontId="12" fillId="7" borderId="40" xfId="0" applyFont="1" applyFill="1" applyBorder="1" applyAlignment="1">
      <alignment horizontal="center" vertical="center" wrapText="1" readingOrder="1"/>
    </xf>
    <xf numFmtId="164" fontId="12" fillId="7" borderId="40" xfId="0" applyNumberFormat="1" applyFont="1" applyFill="1" applyBorder="1" applyAlignment="1">
      <alignment horizontal="center" vertical="center" wrapText="1" readingOrder="1"/>
    </xf>
    <xf numFmtId="0" fontId="12" fillId="11" borderId="40" xfId="0" applyFont="1" applyFill="1" applyBorder="1" applyAlignment="1">
      <alignment horizontal="center" vertical="center" wrapText="1" readingOrder="1"/>
    </xf>
    <xf numFmtId="164" fontId="12" fillId="11" borderId="40" xfId="0" applyNumberFormat="1" applyFont="1" applyFill="1" applyBorder="1" applyAlignment="1">
      <alignment horizontal="center" vertical="center" wrapText="1" readingOrder="1"/>
    </xf>
    <xf numFmtId="0" fontId="12" fillId="7" borderId="15" xfId="0" applyFont="1" applyFill="1" applyBorder="1" applyAlignment="1">
      <alignment horizontal="center" vertical="center" wrapText="1" readingOrder="1"/>
    </xf>
    <xf numFmtId="0" fontId="12" fillId="11" borderId="15" xfId="0" applyFont="1" applyFill="1" applyBorder="1" applyAlignment="1">
      <alignment horizontal="center" vertical="center" wrapText="1" readingOrder="1"/>
    </xf>
    <xf numFmtId="0" fontId="11" fillId="3" borderId="40" xfId="0" applyFont="1" applyFill="1" applyBorder="1" applyAlignment="1">
      <alignment horizontal="center" vertical="center" wrapText="1"/>
    </xf>
    <xf numFmtId="0" fontId="14" fillId="0" borderId="15" xfId="0" applyFont="1" applyBorder="1" applyAlignment="1">
      <alignment vertical="center" wrapText="1"/>
    </xf>
    <xf numFmtId="0" fontId="15" fillId="3" borderId="15" xfId="0" applyFont="1" applyFill="1" applyBorder="1" applyAlignment="1">
      <alignment vertical="center" wrapText="1"/>
    </xf>
    <xf numFmtId="49" fontId="15" fillId="3" borderId="15" xfId="0" applyNumberFormat="1" applyFont="1" applyFill="1" applyBorder="1" applyAlignment="1">
      <alignment vertical="center" wrapText="1"/>
    </xf>
    <xf numFmtId="0" fontId="15" fillId="14" borderId="15" xfId="0" applyFont="1" applyFill="1" applyBorder="1" applyAlignment="1">
      <alignment horizontal="center" vertical="center" wrapText="1" readingOrder="1"/>
    </xf>
    <xf numFmtId="1" fontId="15" fillId="14" borderId="40" xfId="0" applyNumberFormat="1" applyFont="1" applyFill="1" applyBorder="1" applyAlignment="1">
      <alignment horizontal="center" vertical="center" wrapText="1" readingOrder="1"/>
    </xf>
    <xf numFmtId="0" fontId="15" fillId="14" borderId="40" xfId="0" applyFont="1" applyFill="1" applyBorder="1" applyAlignment="1">
      <alignment horizontal="center" vertical="center" wrapText="1" readingOrder="1"/>
    </xf>
    <xf numFmtId="0" fontId="1" fillId="14" borderId="15" xfId="0" applyFont="1" applyFill="1" applyBorder="1" applyAlignment="1">
      <alignment vertical="center" wrapText="1"/>
    </xf>
    <xf numFmtId="0" fontId="15" fillId="14" borderId="40" xfId="0" applyFont="1" applyFill="1" applyBorder="1" applyAlignment="1">
      <alignment horizontal="left" vertical="center" wrapText="1" readingOrder="1"/>
    </xf>
    <xf numFmtId="164" fontId="15" fillId="14" borderId="40" xfId="0" applyNumberFormat="1" applyFont="1" applyFill="1" applyBorder="1" applyAlignment="1">
      <alignment horizontal="left" vertical="center" wrapText="1" readingOrder="1"/>
    </xf>
    <xf numFmtId="164" fontId="15" fillId="14" borderId="15" xfId="0" applyNumberFormat="1" applyFont="1" applyFill="1" applyBorder="1" applyAlignment="1">
      <alignment horizontal="left" vertical="center" wrapText="1" readingOrder="1"/>
    </xf>
    <xf numFmtId="0" fontId="16" fillId="0" borderId="15" xfId="0" applyFont="1" applyBorder="1" applyAlignment="1">
      <alignment vertical="center" wrapText="1"/>
    </xf>
    <xf numFmtId="0" fontId="15" fillId="3" borderId="15" xfId="0" applyFont="1" applyFill="1" applyBorder="1" applyAlignment="1">
      <alignment horizontal="center" vertical="center" wrapText="1" readingOrder="1"/>
    </xf>
    <xf numFmtId="1" fontId="15" fillId="0" borderId="41" xfId="0" applyNumberFormat="1" applyFont="1" applyBorder="1" applyAlignment="1">
      <alignment horizontal="center" vertical="center" wrapText="1" readingOrder="1"/>
    </xf>
    <xf numFmtId="0" fontId="15" fillId="0" borderId="41" xfId="0" applyFont="1" applyBorder="1" applyAlignment="1">
      <alignment horizontal="center" vertical="center" wrapText="1" readingOrder="1"/>
    </xf>
    <xf numFmtId="0" fontId="15" fillId="0" borderId="15" xfId="0" applyFont="1" applyBorder="1" applyAlignment="1">
      <alignment horizontal="center" vertical="center" wrapText="1" readingOrder="1"/>
    </xf>
    <xf numFmtId="0" fontId="1" fillId="0" borderId="15" xfId="0" applyFont="1" applyBorder="1" applyAlignment="1">
      <alignment vertical="center" wrapText="1"/>
    </xf>
    <xf numFmtId="0" fontId="15" fillId="0" borderId="41" xfId="0" applyFont="1" applyBorder="1" applyAlignment="1">
      <alignment horizontal="left" vertical="center" wrapText="1" readingOrder="1"/>
    </xf>
    <xf numFmtId="164" fontId="15" fillId="0" borderId="41" xfId="0" applyNumberFormat="1" applyFont="1" applyBorder="1" applyAlignment="1">
      <alignment horizontal="left" vertical="center" wrapText="1" readingOrder="1"/>
    </xf>
    <xf numFmtId="164" fontId="15" fillId="0" borderId="15" xfId="0" applyNumberFormat="1" applyFont="1" applyBorder="1" applyAlignment="1">
      <alignment horizontal="left" vertical="center" wrapText="1" readingOrder="1"/>
    </xf>
    <xf numFmtId="0" fontId="15" fillId="0" borderId="15" xfId="0" applyFont="1" applyBorder="1" applyAlignment="1">
      <alignment vertical="center"/>
    </xf>
    <xf numFmtId="0" fontId="17" fillId="3" borderId="15" xfId="0" applyFont="1" applyFill="1" applyBorder="1" applyAlignment="1">
      <alignment horizontal="center" vertical="center" wrapText="1"/>
    </xf>
    <xf numFmtId="0" fontId="17" fillId="3" borderId="40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0" fontId="15" fillId="0" borderId="15" xfId="0" applyFont="1" applyBorder="1" applyAlignment="1">
      <alignment horizontal="left" vertical="center"/>
    </xf>
    <xf numFmtId="0" fontId="14" fillId="0" borderId="15" xfId="0" applyFont="1" applyBorder="1" applyAlignment="1">
      <alignment horizontal="center" vertical="center" wrapText="1"/>
    </xf>
    <xf numFmtId="0" fontId="15" fillId="3" borderId="15" xfId="0" applyFont="1" applyFill="1" applyBorder="1" applyAlignment="1">
      <alignment vertical="top" wrapText="1"/>
    </xf>
    <xf numFmtId="49" fontId="15" fillId="3" borderId="15" xfId="0" applyNumberFormat="1" applyFont="1" applyFill="1" applyBorder="1" applyAlignment="1">
      <alignment horizontal="center" vertical="center" wrapText="1"/>
    </xf>
    <xf numFmtId="0" fontId="15" fillId="3" borderId="15" xfId="0" applyFont="1" applyFill="1" applyBorder="1" applyAlignment="1">
      <alignment horizontal="center" vertical="center" wrapText="1"/>
    </xf>
    <xf numFmtId="2" fontId="15" fillId="14" borderId="15" xfId="0" applyNumberFormat="1" applyFont="1" applyFill="1" applyBorder="1" applyAlignment="1">
      <alignment horizontal="center" vertical="center" wrapText="1" readingOrder="1"/>
    </xf>
    <xf numFmtId="0" fontId="1" fillId="0" borderId="15" xfId="0" applyFont="1" applyBorder="1"/>
    <xf numFmtId="0" fontId="16" fillId="0" borderId="15" xfId="0" applyFont="1" applyBorder="1" applyAlignment="1">
      <alignment horizontal="left" vertical="center" wrapText="1"/>
    </xf>
    <xf numFmtId="49" fontId="15" fillId="15" borderId="15" xfId="0" applyNumberFormat="1" applyFont="1" applyFill="1" applyBorder="1" applyAlignment="1">
      <alignment horizontal="center" vertical="center" wrapText="1" readingOrder="1"/>
    </xf>
    <xf numFmtId="0" fontId="15" fillId="15" borderId="40" xfId="0" applyFont="1" applyFill="1" applyBorder="1" applyAlignment="1">
      <alignment horizontal="center" vertical="center" wrapText="1"/>
    </xf>
    <xf numFmtId="1" fontId="15" fillId="15" borderId="40" xfId="0" applyNumberFormat="1" applyFont="1" applyFill="1" applyBorder="1" applyAlignment="1">
      <alignment horizontal="center" vertical="center" wrapText="1"/>
    </xf>
    <xf numFmtId="0" fontId="15" fillId="15" borderId="15" xfId="0" applyFont="1" applyFill="1" applyBorder="1" applyAlignment="1">
      <alignment horizontal="center" vertical="center" wrapText="1"/>
    </xf>
    <xf numFmtId="0" fontId="15" fillId="15" borderId="15" xfId="0" applyFont="1" applyFill="1" applyBorder="1" applyAlignment="1">
      <alignment vertical="center" wrapText="1"/>
    </xf>
    <xf numFmtId="0" fontId="15" fillId="15" borderId="15" xfId="0" applyFont="1" applyFill="1" applyBorder="1" applyAlignment="1">
      <alignment horizontal="left" vertical="center" wrapText="1" readingOrder="1"/>
    </xf>
    <xf numFmtId="164" fontId="15" fillId="15" borderId="15" xfId="0" applyNumberFormat="1" applyFont="1" applyFill="1" applyBorder="1" applyAlignment="1">
      <alignment horizontal="left" vertical="center" wrapText="1" readingOrder="1"/>
    </xf>
    <xf numFmtId="0" fontId="15" fillId="15" borderId="15" xfId="0" applyFont="1" applyFill="1" applyBorder="1" applyAlignment="1">
      <alignment horizontal="left" vertical="center" readingOrder="1"/>
    </xf>
    <xf numFmtId="164" fontId="15" fillId="15" borderId="15" xfId="0" applyNumberFormat="1" applyFont="1" applyFill="1" applyBorder="1" applyAlignment="1">
      <alignment horizontal="left" vertical="center" readingOrder="1"/>
    </xf>
    <xf numFmtId="0" fontId="1" fillId="3" borderId="15" xfId="0" applyFont="1" applyFill="1" applyBorder="1"/>
    <xf numFmtId="0" fontId="14" fillId="3" borderId="15" xfId="0" applyFont="1" applyFill="1" applyBorder="1" applyAlignment="1">
      <alignment horizontal="center" vertical="center" wrapText="1"/>
    </xf>
    <xf numFmtId="0" fontId="16" fillId="3" borderId="15" xfId="0" applyFont="1" applyFill="1" applyBorder="1" applyAlignment="1">
      <alignment horizontal="left" vertical="center" wrapText="1"/>
    </xf>
    <xf numFmtId="49" fontId="15" fillId="3" borderId="40" xfId="0" applyNumberFormat="1" applyFont="1" applyFill="1" applyBorder="1" applyAlignment="1">
      <alignment horizontal="center" vertical="center" wrapText="1" readingOrder="1"/>
    </xf>
    <xf numFmtId="0" fontId="15" fillId="3" borderId="40" xfId="0" applyFont="1" applyFill="1" applyBorder="1" applyAlignment="1">
      <alignment horizontal="center" vertical="center" wrapText="1"/>
    </xf>
    <xf numFmtId="1" fontId="15" fillId="3" borderId="40" xfId="0" applyNumberFormat="1" applyFont="1" applyFill="1" applyBorder="1" applyAlignment="1">
      <alignment horizontal="center" vertical="center" wrapText="1"/>
    </xf>
    <xf numFmtId="0" fontId="15" fillId="3" borderId="40" xfId="0" applyFont="1" applyFill="1" applyBorder="1" applyAlignment="1">
      <alignment vertical="center" wrapText="1"/>
    </xf>
    <xf numFmtId="0" fontId="15" fillId="3" borderId="40" xfId="0" applyFont="1" applyFill="1" applyBorder="1" applyAlignment="1">
      <alignment horizontal="left" vertical="center" wrapText="1" readingOrder="1"/>
    </xf>
    <xf numFmtId="164" fontId="15" fillId="3" borderId="40" xfId="0" applyNumberFormat="1" applyFont="1" applyFill="1" applyBorder="1" applyAlignment="1">
      <alignment horizontal="left" vertical="center" wrapText="1" readingOrder="1"/>
    </xf>
    <xf numFmtId="0" fontId="15" fillId="3" borderId="40" xfId="0" applyFont="1" applyFill="1" applyBorder="1" applyAlignment="1">
      <alignment horizontal="left" vertical="center" readingOrder="1"/>
    </xf>
    <xf numFmtId="164" fontId="15" fillId="3" borderId="40" xfId="0" applyNumberFormat="1" applyFont="1" applyFill="1" applyBorder="1" applyAlignment="1">
      <alignment horizontal="left" vertical="center" readingOrder="1"/>
    </xf>
    <xf numFmtId="0" fontId="15" fillId="3" borderId="15" xfId="0" applyFont="1" applyFill="1" applyBorder="1" applyAlignment="1">
      <alignment horizontal="left" vertical="center" readingOrder="1"/>
    </xf>
    <xf numFmtId="164" fontId="15" fillId="3" borderId="15" xfId="0" applyNumberFormat="1" applyFont="1" applyFill="1" applyBorder="1" applyAlignment="1">
      <alignment horizontal="left" vertical="center" readingOrder="1"/>
    </xf>
    <xf numFmtId="0" fontId="15" fillId="15" borderId="40" xfId="0" applyFont="1" applyFill="1" applyBorder="1" applyAlignment="1">
      <alignment horizontal="left" vertical="center" readingOrder="1"/>
    </xf>
    <xf numFmtId="0" fontId="15" fillId="15" borderId="40" xfId="0" applyFont="1" applyFill="1" applyBorder="1" applyAlignment="1">
      <alignment vertical="center" wrapText="1"/>
    </xf>
    <xf numFmtId="1" fontId="15" fillId="15" borderId="40" xfId="0" applyNumberFormat="1" applyFont="1" applyFill="1" applyBorder="1" applyAlignment="1">
      <alignment vertical="center" wrapText="1"/>
    </xf>
    <xf numFmtId="0" fontId="15" fillId="15" borderId="40" xfId="0" applyFont="1" applyFill="1" applyBorder="1" applyAlignment="1">
      <alignment horizontal="left" vertical="center" wrapText="1" readingOrder="1"/>
    </xf>
    <xf numFmtId="164" fontId="15" fillId="15" borderId="40" xfId="0" applyNumberFormat="1" applyFont="1" applyFill="1" applyBorder="1" applyAlignment="1">
      <alignment horizontal="left" vertical="center" wrapText="1" readingOrder="1"/>
    </xf>
    <xf numFmtId="164" fontId="15" fillId="15" borderId="40" xfId="0" applyNumberFormat="1" applyFont="1" applyFill="1" applyBorder="1" applyAlignment="1">
      <alignment horizontal="left" vertical="center" readingOrder="1"/>
    </xf>
    <xf numFmtId="1" fontId="15" fillId="3" borderId="15" xfId="0" applyNumberFormat="1" applyFont="1" applyFill="1" applyBorder="1" applyAlignment="1">
      <alignment vertical="center" wrapText="1"/>
    </xf>
    <xf numFmtId="0" fontId="15" fillId="3" borderId="15" xfId="0" applyFont="1" applyFill="1" applyBorder="1" applyAlignment="1">
      <alignment horizontal="left" vertical="center" wrapText="1" readingOrder="1"/>
    </xf>
    <xf numFmtId="164" fontId="15" fillId="3" borderId="15" xfId="0" applyNumberFormat="1" applyFont="1" applyFill="1" applyBorder="1" applyAlignment="1">
      <alignment horizontal="left" vertical="center" wrapText="1" readingOrder="1"/>
    </xf>
    <xf numFmtId="164" fontId="15" fillId="0" borderId="15" xfId="0" applyNumberFormat="1" applyFont="1" applyBorder="1" applyAlignment="1">
      <alignment horizontal="left" vertical="center" readingOrder="1"/>
    </xf>
    <xf numFmtId="0" fontId="15" fillId="15" borderId="15" xfId="0" applyFont="1" applyFill="1" applyBorder="1" applyAlignment="1">
      <alignment horizontal="center" vertical="center" readingOrder="1"/>
    </xf>
    <xf numFmtId="0" fontId="15" fillId="15" borderId="15" xfId="0" applyFont="1" applyFill="1" applyBorder="1" applyAlignment="1">
      <alignment horizontal="left" vertical="center" wrapText="1"/>
    </xf>
    <xf numFmtId="1" fontId="15" fillId="15" borderId="15" xfId="0" applyNumberFormat="1" applyFont="1" applyFill="1" applyBorder="1" applyAlignment="1">
      <alignment vertical="center" wrapText="1"/>
    </xf>
    <xf numFmtId="0" fontId="15" fillId="0" borderId="15" xfId="0" applyFont="1" applyBorder="1" applyAlignment="1">
      <alignment vertical="center" wrapText="1"/>
    </xf>
    <xf numFmtId="49" fontId="15" fillId="0" borderId="15" xfId="0" applyNumberFormat="1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41" xfId="0" applyFont="1" applyBorder="1" applyAlignment="1">
      <alignment horizontal="center" vertical="center" readingOrder="1"/>
    </xf>
    <xf numFmtId="0" fontId="15" fillId="0" borderId="41" xfId="0" applyFont="1" applyBorder="1" applyAlignment="1">
      <alignment vertical="center" wrapText="1"/>
    </xf>
    <xf numFmtId="1" fontId="15" fillId="0" borderId="41" xfId="0" applyNumberFormat="1" applyFont="1" applyBorder="1" applyAlignment="1">
      <alignment vertical="center" wrapText="1"/>
    </xf>
    <xf numFmtId="0" fontId="15" fillId="0" borderId="41" xfId="0" applyFont="1" applyBorder="1" applyAlignment="1">
      <alignment horizontal="left" vertical="center" readingOrder="1"/>
    </xf>
    <xf numFmtId="164" fontId="15" fillId="0" borderId="41" xfId="0" applyNumberFormat="1" applyFont="1" applyBorder="1" applyAlignment="1">
      <alignment horizontal="left" vertical="center" readingOrder="1"/>
    </xf>
    <xf numFmtId="0" fontId="15" fillId="3" borderId="40" xfId="0" applyFont="1" applyFill="1" applyBorder="1" applyAlignment="1">
      <alignment horizontal="center" vertical="center" readingOrder="1"/>
    </xf>
    <xf numFmtId="1" fontId="15" fillId="3" borderId="40" xfId="0" applyNumberFormat="1" applyFont="1" applyFill="1" applyBorder="1" applyAlignment="1">
      <alignment vertical="center" wrapText="1"/>
    </xf>
    <xf numFmtId="0" fontId="15" fillId="15" borderId="40" xfId="0" applyFont="1" applyFill="1" applyBorder="1" applyAlignment="1">
      <alignment horizontal="center" vertical="center" readingOrder="1"/>
    </xf>
    <xf numFmtId="0" fontId="15" fillId="3" borderId="15" xfId="0" applyFont="1" applyFill="1" applyBorder="1" applyAlignment="1">
      <alignment horizontal="center" vertical="center" readingOrder="1"/>
    </xf>
    <xf numFmtId="1" fontId="15" fillId="0" borderId="15" xfId="0" applyNumberFormat="1" applyFont="1" applyBorder="1" applyAlignment="1">
      <alignment vertical="center" wrapText="1"/>
    </xf>
    <xf numFmtId="0" fontId="15" fillId="0" borderId="15" xfId="0" applyFont="1" applyBorder="1" applyAlignment="1">
      <alignment horizontal="left" vertical="center" wrapText="1" readingOrder="1"/>
    </xf>
    <xf numFmtId="0" fontId="15" fillId="0" borderId="15" xfId="0" applyFont="1" applyBorder="1" applyAlignment="1">
      <alignment horizontal="left" vertical="center" readingOrder="1"/>
    </xf>
    <xf numFmtId="0" fontId="1" fillId="0" borderId="41" xfId="0" applyFont="1" applyBorder="1"/>
    <xf numFmtId="0" fontId="14" fillId="0" borderId="41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left" vertical="center" wrapText="1"/>
    </xf>
    <xf numFmtId="49" fontId="15" fillId="3" borderId="40" xfId="0" applyNumberFormat="1" applyFont="1" applyFill="1" applyBorder="1" applyAlignment="1">
      <alignment horizontal="center" vertical="center" wrapText="1"/>
    </xf>
    <xf numFmtId="0" fontId="1" fillId="0" borderId="42" xfId="0" applyFont="1" applyBorder="1"/>
    <xf numFmtId="0" fontId="14" fillId="0" borderId="42" xfId="0" applyFont="1" applyBorder="1" applyAlignment="1">
      <alignment horizontal="center" vertical="center" wrapText="1"/>
    </xf>
    <xf numFmtId="0" fontId="15" fillId="3" borderId="43" xfId="0" applyFont="1" applyFill="1" applyBorder="1" applyAlignment="1">
      <alignment vertical="center" wrapText="1"/>
    </xf>
    <xf numFmtId="0" fontId="15" fillId="0" borderId="42" xfId="0" applyFont="1" applyBorder="1" applyAlignment="1">
      <alignment vertical="center"/>
    </xf>
    <xf numFmtId="49" fontId="15" fillId="3" borderId="43" xfId="0" applyNumberFormat="1" applyFont="1" applyFill="1" applyBorder="1" applyAlignment="1">
      <alignment horizontal="center" vertical="center" wrapText="1"/>
    </xf>
    <xf numFmtId="0" fontId="15" fillId="3" borderId="43" xfId="0" applyFont="1" applyFill="1" applyBorder="1" applyAlignment="1">
      <alignment horizontal="center" vertical="center" wrapText="1"/>
    </xf>
    <xf numFmtId="49" fontId="15" fillId="3" borderId="44" xfId="0" applyNumberFormat="1" applyFont="1" applyFill="1" applyBorder="1" applyAlignment="1">
      <alignment horizontal="center" vertical="center" wrapText="1"/>
    </xf>
    <xf numFmtId="0" fontId="15" fillId="15" borderId="44" xfId="0" applyFont="1" applyFill="1" applyBorder="1" applyAlignment="1">
      <alignment horizontal="left" vertical="center" readingOrder="1"/>
    </xf>
    <xf numFmtId="0" fontId="15" fillId="15" borderId="44" xfId="0" applyFont="1" applyFill="1" applyBorder="1" applyAlignment="1">
      <alignment vertical="center" wrapText="1"/>
    </xf>
    <xf numFmtId="1" fontId="15" fillId="15" borderId="44" xfId="0" applyNumberFormat="1" applyFont="1" applyFill="1" applyBorder="1" applyAlignment="1">
      <alignment vertical="center" wrapText="1"/>
    </xf>
    <xf numFmtId="0" fontId="15" fillId="15" borderId="44" xfId="0" applyFont="1" applyFill="1" applyBorder="1" applyAlignment="1">
      <alignment horizontal="left" vertical="center" wrapText="1" readingOrder="1"/>
    </xf>
    <xf numFmtId="164" fontId="15" fillId="15" borderId="44" xfId="0" applyNumberFormat="1" applyFont="1" applyFill="1" applyBorder="1" applyAlignment="1">
      <alignment horizontal="left" vertical="center" wrapText="1" readingOrder="1"/>
    </xf>
    <xf numFmtId="0" fontId="15" fillId="15" borderId="1" xfId="0" applyFont="1" applyFill="1" applyBorder="1" applyAlignment="1">
      <alignment horizontal="left" vertical="center" readingOrder="1"/>
    </xf>
    <xf numFmtId="164" fontId="15" fillId="15" borderId="44" xfId="0" applyNumberFormat="1" applyFont="1" applyFill="1" applyBorder="1" applyAlignment="1">
      <alignment horizontal="left" vertical="center" readingOrder="1"/>
    </xf>
    <xf numFmtId="0" fontId="15" fillId="15" borderId="43" xfId="0" applyFont="1" applyFill="1" applyBorder="1" applyAlignment="1">
      <alignment horizontal="left" vertical="center" readingOrder="1"/>
    </xf>
    <xf numFmtId="164" fontId="15" fillId="15" borderId="43" xfId="0" applyNumberFormat="1" applyFont="1" applyFill="1" applyBorder="1" applyAlignment="1">
      <alignment horizontal="left" vertical="center" readingOrder="1"/>
    </xf>
    <xf numFmtId="0" fontId="15" fillId="3" borderId="15" xfId="0" applyFont="1" applyFill="1" applyBorder="1" applyAlignment="1">
      <alignment vertical="center"/>
    </xf>
    <xf numFmtId="0" fontId="15" fillId="0" borderId="42" xfId="0" applyFont="1" applyBorder="1" applyAlignment="1">
      <alignment horizontal="left" vertical="center" readingOrder="1"/>
    </xf>
    <xf numFmtId="0" fontId="15" fillId="0" borderId="45" xfId="0" applyFont="1" applyBorder="1" applyAlignment="1">
      <alignment vertical="center" wrapText="1"/>
    </xf>
    <xf numFmtId="0" fontId="15" fillId="15" borderId="15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vertical="center" wrapText="1"/>
    </xf>
    <xf numFmtId="0" fontId="15" fillId="3" borderId="15" xfId="0" applyFont="1" applyFill="1" applyBorder="1"/>
    <xf numFmtId="0" fontId="15" fillId="3" borderId="15" xfId="0" applyFont="1" applyFill="1" applyBorder="1" applyAlignment="1">
      <alignment wrapText="1"/>
    </xf>
    <xf numFmtId="164" fontId="15" fillId="3" borderId="15" xfId="0" applyNumberFormat="1" applyFont="1" applyFill="1" applyBorder="1"/>
    <xf numFmtId="164" fontId="15" fillId="0" borderId="15" xfId="0" applyNumberFormat="1" applyFont="1" applyBorder="1" applyAlignment="1">
      <alignment vertical="center" wrapText="1"/>
    </xf>
    <xf numFmtId="164" fontId="1" fillId="3" borderId="15" xfId="0" applyNumberFormat="1" applyFont="1" applyFill="1" applyBorder="1" applyAlignment="1">
      <alignment vertical="center" wrapText="1"/>
    </xf>
    <xf numFmtId="164" fontId="15" fillId="3" borderId="15" xfId="0" applyNumberFormat="1" applyFont="1" applyFill="1" applyBorder="1" applyAlignment="1">
      <alignment vertical="center" wrapText="1"/>
    </xf>
    <xf numFmtId="164" fontId="1" fillId="0" borderId="15" xfId="0" applyNumberFormat="1" applyFont="1" applyBorder="1" applyAlignment="1">
      <alignment vertical="center" wrapText="1"/>
    </xf>
    <xf numFmtId="49" fontId="15" fillId="3" borderId="15" xfId="0" applyNumberFormat="1" applyFont="1" applyFill="1" applyBorder="1" applyAlignment="1">
      <alignment horizontal="left" wrapText="1"/>
    </xf>
    <xf numFmtId="0" fontId="1" fillId="3" borderId="40" xfId="0" applyFont="1" applyFill="1" applyBorder="1" applyAlignment="1">
      <alignment horizontal="center" vertical="center"/>
    </xf>
    <xf numFmtId="0" fontId="1" fillId="3" borderId="40" xfId="0" applyFont="1" applyFill="1" applyBorder="1" applyAlignment="1">
      <alignment vertical="center" wrapText="1"/>
    </xf>
    <xf numFmtId="164" fontId="15" fillId="3" borderId="40" xfId="0" applyNumberFormat="1" applyFont="1" applyFill="1" applyBorder="1" applyAlignment="1">
      <alignment vertical="center" wrapText="1"/>
    </xf>
    <xf numFmtId="0" fontId="1" fillId="3" borderId="40" xfId="0" applyFont="1" applyFill="1" applyBorder="1"/>
    <xf numFmtId="164" fontId="15" fillId="3" borderId="40" xfId="0" applyNumberFormat="1" applyFont="1" applyFill="1" applyBorder="1"/>
    <xf numFmtId="49" fontId="15" fillId="3" borderId="15" xfId="0" applyNumberFormat="1" applyFont="1" applyFill="1" applyBorder="1" applyAlignment="1">
      <alignment horizontal="right"/>
    </xf>
    <xf numFmtId="164" fontId="15" fillId="14" borderId="15" xfId="0" applyNumberFormat="1" applyFont="1" applyFill="1" applyBorder="1"/>
    <xf numFmtId="164" fontId="1" fillId="14" borderId="15" xfId="0" applyNumberFormat="1" applyFont="1" applyFill="1" applyBorder="1"/>
    <xf numFmtId="0" fontId="1" fillId="14" borderId="15" xfId="0" applyFont="1" applyFill="1" applyBorder="1"/>
    <xf numFmtId="165" fontId="1" fillId="14" borderId="15" xfId="0" applyNumberFormat="1" applyFont="1" applyFill="1" applyBorder="1"/>
    <xf numFmtId="165" fontId="1" fillId="3" borderId="1" xfId="0" applyNumberFormat="1" applyFont="1" applyFill="1" applyBorder="1"/>
    <xf numFmtId="164" fontId="1" fillId="3" borderId="1" xfId="0" applyNumberFormat="1" applyFont="1" applyFill="1" applyBorder="1"/>
    <xf numFmtId="4" fontId="1" fillId="0" borderId="0" xfId="0" applyNumberFormat="1" applyFont="1"/>
    <xf numFmtId="49" fontId="18" fillId="16" borderId="15" xfId="0" applyNumberFormat="1" applyFont="1" applyFill="1" applyBorder="1" applyAlignment="1">
      <alignment horizontal="center" vertical="center" wrapText="1"/>
    </xf>
    <xf numFmtId="166" fontId="18" fillId="16" borderId="15" xfId="0" applyNumberFormat="1" applyFont="1" applyFill="1" applyBorder="1" applyAlignment="1">
      <alignment horizontal="center" vertical="center" wrapText="1"/>
    </xf>
    <xf numFmtId="4" fontId="18" fillId="16" borderId="15" xfId="0" applyNumberFormat="1" applyFont="1" applyFill="1" applyBorder="1" applyAlignment="1">
      <alignment horizontal="center" vertical="center" wrapText="1"/>
    </xf>
    <xf numFmtId="49" fontId="19" fillId="3" borderId="15" xfId="0" applyNumberFormat="1" applyFont="1" applyFill="1" applyBorder="1" applyAlignment="1">
      <alignment horizontal="left"/>
    </xf>
    <xf numFmtId="165" fontId="19" fillId="3" borderId="15" xfId="0" applyNumberFormat="1" applyFont="1" applyFill="1" applyBorder="1" applyAlignment="1">
      <alignment horizontal="right"/>
    </xf>
    <xf numFmtId="4" fontId="19" fillId="3" borderId="15" xfId="0" applyNumberFormat="1" applyFont="1" applyFill="1" applyBorder="1" applyAlignment="1">
      <alignment horizontal="right"/>
    </xf>
    <xf numFmtId="165" fontId="1" fillId="0" borderId="15" xfId="0" applyNumberFormat="1" applyFont="1" applyBorder="1"/>
    <xf numFmtId="4" fontId="1" fillId="0" borderId="15" xfId="0" applyNumberFormat="1" applyFont="1" applyBorder="1"/>
    <xf numFmtId="165" fontId="1" fillId="17" borderId="15" xfId="0" applyNumberFormat="1" applyFont="1" applyFill="1" applyBorder="1"/>
    <xf numFmtId="4" fontId="1" fillId="17" borderId="15" xfId="0" applyNumberFormat="1" applyFont="1" applyFill="1" applyBorder="1"/>
    <xf numFmtId="165" fontId="1" fillId="18" borderId="15" xfId="0" applyNumberFormat="1" applyFont="1" applyFill="1" applyBorder="1"/>
    <xf numFmtId="4" fontId="1" fillId="18" borderId="15" xfId="0" applyNumberFormat="1" applyFont="1" applyFill="1" applyBorder="1"/>
    <xf numFmtId="165" fontId="1" fillId="0" borderId="0" xfId="0" applyNumberFormat="1" applyFont="1"/>
    <xf numFmtId="49" fontId="18" fillId="15" borderId="15" xfId="0" applyNumberFormat="1" applyFont="1" applyFill="1" applyBorder="1" applyAlignment="1">
      <alignment horizontal="center" vertical="center" wrapText="1"/>
    </xf>
    <xf numFmtId="4" fontId="18" fillId="15" borderId="15" xfId="0" applyNumberFormat="1" applyFont="1" applyFill="1" applyBorder="1" applyAlignment="1">
      <alignment horizontal="center" vertical="center" wrapText="1"/>
    </xf>
    <xf numFmtId="0" fontId="19" fillId="3" borderId="15" xfId="0" applyFont="1" applyFill="1" applyBorder="1" applyAlignment="1">
      <alignment horizontal="right"/>
    </xf>
    <xf numFmtId="49" fontId="20" fillId="3" borderId="15" xfId="0" applyNumberFormat="1" applyFont="1" applyFill="1" applyBorder="1" applyAlignment="1">
      <alignment horizontal="left"/>
    </xf>
    <xf numFmtId="1" fontId="19" fillId="3" borderId="15" xfId="0" applyNumberFormat="1" applyFont="1" applyFill="1" applyBorder="1" applyAlignment="1">
      <alignment horizontal="right"/>
    </xf>
    <xf numFmtId="165" fontId="21" fillId="3" borderId="15" xfId="0" applyNumberFormat="1" applyFont="1" applyFill="1" applyBorder="1" applyAlignment="1">
      <alignment horizontal="right"/>
    </xf>
    <xf numFmtId="0" fontId="1" fillId="0" borderId="15" xfId="0" applyFont="1" applyBorder="1" applyAlignment="1">
      <alignment horizontal="center" vertical="center"/>
    </xf>
    <xf numFmtId="0" fontId="1" fillId="0" borderId="15" xfId="0" applyFont="1" applyBorder="1" applyAlignment="1">
      <alignment wrapText="1"/>
    </xf>
    <xf numFmtId="49" fontId="1" fillId="3" borderId="15" xfId="0" applyNumberFormat="1" applyFont="1" applyFill="1" applyBorder="1" applyAlignment="1">
      <alignment horizontal="left"/>
    </xf>
    <xf numFmtId="164" fontId="1" fillId="0" borderId="15" xfId="0" applyNumberFormat="1" applyFont="1" applyBorder="1"/>
    <xf numFmtId="165" fontId="1" fillId="3" borderId="15" xfId="0" applyNumberFormat="1" applyFont="1" applyFill="1" applyBorder="1" applyAlignment="1">
      <alignment horizontal="right"/>
    </xf>
    <xf numFmtId="164" fontId="1" fillId="20" borderId="15" xfId="0" applyNumberFormat="1" applyFont="1" applyFill="1" applyBorder="1"/>
    <xf numFmtId="165" fontId="1" fillId="20" borderId="15" xfId="0" applyNumberFormat="1" applyFont="1" applyFill="1" applyBorder="1"/>
    <xf numFmtId="164" fontId="1" fillId="0" borderId="0" xfId="0" applyNumberFormat="1" applyFont="1"/>
    <xf numFmtId="0" fontId="1" fillId="0" borderId="15" xfId="0" applyFont="1" applyBorder="1" applyAlignment="1">
      <alignment horizontal="center"/>
    </xf>
    <xf numFmtId="0" fontId="1" fillId="0" borderId="15" xfId="0" applyFont="1" applyBorder="1" applyAlignment="1">
      <alignment horizontal="left" vertical="center"/>
    </xf>
    <xf numFmtId="164" fontId="1" fillId="3" borderId="15" xfId="0" applyNumberFormat="1" applyFont="1" applyFill="1" applyBorder="1"/>
    <xf numFmtId="0" fontId="1" fillId="20" borderId="15" xfId="0" applyFont="1" applyFill="1" applyBorder="1"/>
    <xf numFmtId="164" fontId="9" fillId="0" borderId="15" xfId="0" applyNumberFormat="1" applyFont="1" applyBorder="1"/>
    <xf numFmtId="0" fontId="4" fillId="2" borderId="2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7" xfId="0" applyFont="1" applyBorder="1"/>
    <xf numFmtId="0" fontId="8" fillId="5" borderId="10" xfId="0" applyFont="1" applyFill="1" applyBorder="1" applyAlignment="1">
      <alignment vertical="center"/>
    </xf>
    <xf numFmtId="0" fontId="5" fillId="0" borderId="11" xfId="0" applyFont="1" applyBorder="1"/>
    <xf numFmtId="0" fontId="5" fillId="0" borderId="12" xfId="0" applyFont="1" applyBorder="1"/>
    <xf numFmtId="0" fontId="8" fillId="5" borderId="10" xfId="0" applyFont="1" applyFill="1" applyBorder="1" applyAlignment="1">
      <alignment vertical="center" wrapText="1"/>
    </xf>
    <xf numFmtId="0" fontId="9" fillId="5" borderId="10" xfId="0" applyFont="1" applyFill="1" applyBorder="1" applyAlignment="1">
      <alignment vertical="center" wrapText="1"/>
    </xf>
    <xf numFmtId="0" fontId="9" fillId="5" borderId="10" xfId="0" applyFont="1" applyFill="1" applyBorder="1" applyAlignment="1">
      <alignment vertical="center"/>
    </xf>
    <xf numFmtId="0" fontId="10" fillId="6" borderId="20" xfId="0" applyFont="1" applyFill="1" applyBorder="1" applyAlignment="1">
      <alignment horizontal="center" vertical="center"/>
    </xf>
    <xf numFmtId="0" fontId="5" fillId="0" borderId="21" xfId="0" applyFont="1" applyBorder="1"/>
    <xf numFmtId="0" fontId="5" fillId="0" borderId="22" xfId="0" applyFont="1" applyBorder="1"/>
    <xf numFmtId="0" fontId="5" fillId="0" borderId="30" xfId="0" applyFont="1" applyBorder="1"/>
    <xf numFmtId="0" fontId="5" fillId="0" borderId="31" xfId="0" applyFont="1" applyBorder="1"/>
    <xf numFmtId="0" fontId="5" fillId="0" borderId="32" xfId="0" applyFont="1" applyBorder="1"/>
    <xf numFmtId="0" fontId="11" fillId="7" borderId="23" xfId="0" applyFont="1" applyFill="1" applyBorder="1" applyAlignment="1">
      <alignment horizontal="center" vertical="center" wrapText="1"/>
    </xf>
    <xf numFmtId="0" fontId="5" fillId="0" borderId="24" xfId="0" applyFont="1" applyBorder="1"/>
    <xf numFmtId="0" fontId="5" fillId="0" borderId="25" xfId="0" applyFont="1" applyBorder="1"/>
    <xf numFmtId="0" fontId="5" fillId="0" borderId="33" xfId="0" applyFont="1" applyBorder="1"/>
    <xf numFmtId="0" fontId="9" fillId="8" borderId="26" xfId="0" applyFont="1" applyFill="1" applyBorder="1" applyAlignment="1">
      <alignment horizontal="center"/>
    </xf>
    <xf numFmtId="0" fontId="5" fillId="0" borderId="27" xfId="0" applyFont="1" applyBorder="1"/>
    <xf numFmtId="0" fontId="5" fillId="0" borderId="28" xfId="0" applyFont="1" applyBorder="1"/>
    <xf numFmtId="0" fontId="12" fillId="9" borderId="23" xfId="0" applyFont="1" applyFill="1" applyBorder="1" applyAlignment="1">
      <alignment horizontal="center" vertical="center" wrapText="1" readingOrder="1"/>
    </xf>
    <xf numFmtId="0" fontId="5" fillId="0" borderId="29" xfId="0" applyFont="1" applyBorder="1"/>
    <xf numFmtId="0" fontId="5" fillId="0" borderId="37" xfId="0" applyFont="1" applyBorder="1"/>
    <xf numFmtId="0" fontId="9" fillId="9" borderId="10" xfId="0" applyFont="1" applyFill="1" applyBorder="1" applyAlignment="1">
      <alignment horizontal="center"/>
    </xf>
    <xf numFmtId="0" fontId="8" fillId="5" borderId="10" xfId="0" applyFont="1" applyFill="1" applyBorder="1" applyAlignment="1">
      <alignment horizontal="left" vertical="center"/>
    </xf>
    <xf numFmtId="0" fontId="8" fillId="4" borderId="17" xfId="0" applyFont="1" applyFill="1" applyBorder="1" applyAlignment="1">
      <alignment horizontal="center" vertical="center" wrapText="1"/>
    </xf>
    <xf numFmtId="0" fontId="5" fillId="0" borderId="18" xfId="0" applyFont="1" applyBorder="1"/>
    <xf numFmtId="0" fontId="5" fillId="0" borderId="19" xfId="0" applyFont="1" applyBorder="1"/>
    <xf numFmtId="0" fontId="1" fillId="17" borderId="10" xfId="0" applyFont="1" applyFill="1" applyBorder="1" applyAlignment="1">
      <alignment horizontal="center"/>
    </xf>
    <xf numFmtId="0" fontId="1" fillId="18" borderId="10" xfId="0" applyFont="1" applyFill="1" applyBorder="1" applyAlignment="1">
      <alignment horizontal="center"/>
    </xf>
    <xf numFmtId="0" fontId="8" fillId="19" borderId="46" xfId="0" applyFont="1" applyFill="1" applyBorder="1" applyAlignment="1">
      <alignment horizontal="center"/>
    </xf>
    <xf numFmtId="0" fontId="5" fillId="0" borderId="47" xfId="0" applyFont="1" applyBorder="1"/>
    <xf numFmtId="0" fontId="5" fillId="0" borderId="48" xfId="0" applyFont="1" applyBorder="1"/>
    <xf numFmtId="0" fontId="1" fillId="20" borderId="10" xfId="0" applyFont="1" applyFill="1" applyBorder="1" applyAlignment="1">
      <alignment horizontal="center"/>
    </xf>
    <xf numFmtId="0" fontId="9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1</xdr:row>
      <xdr:rowOff>104775</xdr:rowOff>
    </xdr:from>
    <xdr:ext cx="2362200" cy="121920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6</xdr:col>
      <xdr:colOff>447675</xdr:colOff>
      <xdr:row>0</xdr:row>
      <xdr:rowOff>133350</xdr:rowOff>
    </xdr:from>
    <xdr:ext cx="4781550" cy="2124075"/>
    <xdr:pic>
      <xdr:nvPicPr>
        <xdr:cNvPr id="3" name="image2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E1000"/>
  <sheetViews>
    <sheetView tabSelected="1" workbookViewId="0"/>
  </sheetViews>
  <sheetFormatPr baseColWidth="10" defaultColWidth="14.42578125" defaultRowHeight="15" customHeight="1"/>
  <cols>
    <col min="1" max="1" width="27.28515625" customWidth="1"/>
    <col min="2" max="2" width="22.7109375" customWidth="1"/>
    <col min="3" max="3" width="29.140625" customWidth="1"/>
    <col min="4" max="5" width="26.42578125" customWidth="1"/>
    <col min="6" max="9" width="12.140625" customWidth="1"/>
    <col min="10" max="10" width="17.7109375" customWidth="1"/>
    <col min="11" max="11" width="7.7109375" customWidth="1"/>
    <col min="12" max="12" width="51.42578125" customWidth="1"/>
    <col min="13" max="13" width="14.42578125" customWidth="1"/>
    <col min="14" max="14" width="16.5703125" customWidth="1"/>
    <col min="15" max="16" width="14.42578125" customWidth="1"/>
    <col min="17" max="17" width="15.42578125" customWidth="1"/>
    <col min="18" max="18" width="33.140625" customWidth="1"/>
    <col min="19" max="19" width="17.28515625" customWidth="1"/>
    <col min="20" max="20" width="14.42578125" customWidth="1"/>
    <col min="21" max="21" width="22.42578125" customWidth="1"/>
    <col min="22" max="22" width="15.7109375" customWidth="1"/>
    <col min="23" max="23" width="25" customWidth="1"/>
    <col min="24" max="24" width="7.28515625" customWidth="1"/>
    <col min="25" max="25" width="14.85546875" customWidth="1"/>
    <col min="26" max="26" width="7.28515625" customWidth="1"/>
    <col min="27" max="27" width="17.85546875" customWidth="1"/>
    <col min="28" max="28" width="7.28515625" customWidth="1"/>
    <col min="29" max="29" width="15" customWidth="1"/>
    <col min="30" max="30" width="7.28515625" customWidth="1"/>
    <col min="31" max="31" width="16.85546875" customWidth="1"/>
    <col min="32" max="32" width="9" customWidth="1"/>
    <col min="33" max="33" width="13.85546875" customWidth="1"/>
    <col min="34" max="34" width="7.28515625" customWidth="1"/>
    <col min="35" max="35" width="16.42578125" customWidth="1"/>
    <col min="36" max="36" width="7.28515625" customWidth="1"/>
    <col min="37" max="37" width="17.5703125" customWidth="1"/>
    <col min="38" max="38" width="7.28515625" customWidth="1"/>
    <col min="39" max="39" width="15.140625" customWidth="1"/>
    <col min="40" max="40" width="7.28515625" customWidth="1"/>
    <col min="41" max="41" width="14.7109375" customWidth="1"/>
    <col min="42" max="42" width="7.28515625" customWidth="1"/>
    <col min="43" max="43" width="13.85546875" customWidth="1"/>
    <col min="44" max="44" width="7.28515625" customWidth="1"/>
    <col min="45" max="45" width="13.85546875" customWidth="1"/>
    <col min="46" max="46" width="8.7109375" customWidth="1"/>
    <col min="47" max="47" width="13.85546875" customWidth="1"/>
    <col min="48" max="48" width="7.28515625" customWidth="1"/>
    <col min="49" max="49" width="16.85546875" customWidth="1"/>
    <col min="50" max="50" width="7.28515625" customWidth="1"/>
    <col min="51" max="51" width="14.85546875" customWidth="1"/>
    <col min="52" max="52" width="6.7109375" customWidth="1"/>
    <col min="53" max="53" width="15.7109375" customWidth="1"/>
    <col min="54" max="54" width="7.28515625" customWidth="1"/>
    <col min="55" max="55" width="16.28515625" customWidth="1"/>
    <col min="56" max="56" width="11.5703125" customWidth="1"/>
    <col min="57" max="57" width="15.140625" customWidth="1"/>
    <col min="58" max="58" width="11.5703125" customWidth="1"/>
    <col min="59" max="59" width="26.5703125" customWidth="1"/>
    <col min="60" max="60" width="11.85546875" customWidth="1"/>
    <col min="61" max="61" width="18" customWidth="1"/>
    <col min="62" max="62" width="11.5703125" customWidth="1"/>
    <col min="63" max="63" width="20.7109375" customWidth="1"/>
    <col min="64" max="83" width="11.5703125" customWidth="1"/>
  </cols>
  <sheetData>
    <row r="1" spans="1:3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2"/>
      <c r="N1" s="2"/>
      <c r="O1" s="2"/>
      <c r="P1" s="2"/>
      <c r="Q1" s="2"/>
      <c r="R1" s="2"/>
      <c r="S1" s="2"/>
      <c r="T1" s="3"/>
      <c r="U1" s="3"/>
      <c r="AF1" s="4"/>
    </row>
    <row r="2" spans="1:32">
      <c r="A2" s="1"/>
      <c r="B2" s="5"/>
      <c r="C2" s="5"/>
      <c r="D2" s="5"/>
      <c r="E2" s="5"/>
      <c r="F2" s="5"/>
      <c r="G2" s="5"/>
      <c r="H2" s="5"/>
      <c r="I2" s="5"/>
      <c r="J2" s="5"/>
      <c r="K2" s="5"/>
      <c r="L2" s="3"/>
      <c r="M2" s="3"/>
      <c r="N2" s="3"/>
      <c r="O2" s="3"/>
      <c r="P2" s="3"/>
      <c r="Q2" s="3"/>
      <c r="R2" s="3"/>
      <c r="S2" s="3"/>
      <c r="T2" s="3"/>
      <c r="U2" s="3"/>
      <c r="AF2" s="4"/>
    </row>
    <row r="3" spans="1:32">
      <c r="A3" s="1"/>
      <c r="B3" s="5"/>
      <c r="C3" s="5"/>
      <c r="D3" s="5"/>
      <c r="E3" s="5"/>
      <c r="F3" s="5"/>
      <c r="G3" s="5"/>
      <c r="H3" s="5"/>
      <c r="I3" s="5"/>
      <c r="J3" s="5"/>
      <c r="K3" s="5"/>
      <c r="L3" s="3"/>
      <c r="M3" s="3"/>
      <c r="N3" s="3"/>
      <c r="O3" s="3"/>
      <c r="P3" s="3"/>
      <c r="Q3" s="3"/>
      <c r="R3" s="3"/>
      <c r="S3" s="3"/>
      <c r="T3" s="3"/>
      <c r="U3" s="3"/>
      <c r="AF3" s="4"/>
    </row>
    <row r="4" spans="1:32" ht="18">
      <c r="A4" s="1"/>
      <c r="B4" s="1"/>
      <c r="C4" s="6"/>
      <c r="D4" s="6"/>
      <c r="E4" s="6"/>
      <c r="F4" s="6"/>
      <c r="G4" s="6"/>
      <c r="H4" s="6"/>
      <c r="I4" s="6"/>
      <c r="J4" s="6"/>
      <c r="K4" s="6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AF4" s="4"/>
    </row>
    <row r="5" spans="1:32" ht="18">
      <c r="A5" s="1"/>
      <c r="B5" s="1"/>
      <c r="C5" s="6"/>
      <c r="D5" s="6"/>
      <c r="E5" s="6"/>
      <c r="F5" s="6"/>
      <c r="G5" s="6"/>
      <c r="H5" s="6"/>
      <c r="I5" s="6"/>
      <c r="J5" s="6"/>
      <c r="K5" s="6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AF5" s="4"/>
    </row>
    <row r="6" spans="1:32">
      <c r="A6" s="210" t="s">
        <v>0</v>
      </c>
      <c r="B6" s="211"/>
      <c r="C6" s="211"/>
      <c r="D6" s="211"/>
      <c r="E6" s="211"/>
      <c r="F6" s="211"/>
      <c r="G6" s="211"/>
      <c r="H6" s="211"/>
      <c r="I6" s="211"/>
      <c r="J6" s="211"/>
      <c r="K6" s="212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AF6" s="4"/>
    </row>
    <row r="7" spans="1:32" ht="33.75" customHeight="1">
      <c r="A7" s="213"/>
      <c r="B7" s="214"/>
      <c r="C7" s="214"/>
      <c r="D7" s="214"/>
      <c r="E7" s="214"/>
      <c r="F7" s="214"/>
      <c r="G7" s="214"/>
      <c r="H7" s="214"/>
      <c r="I7" s="214"/>
      <c r="J7" s="214"/>
      <c r="K7" s="215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AF7" s="4"/>
    </row>
    <row r="8" spans="1:3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9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AF8" s="4"/>
    </row>
    <row r="9" spans="1:32" ht="15.75">
      <c r="A9" s="10" t="s">
        <v>1</v>
      </c>
      <c r="B9" s="216" t="s">
        <v>2</v>
      </c>
      <c r="C9" s="217"/>
      <c r="D9" s="217"/>
      <c r="E9" s="217"/>
      <c r="F9" s="217"/>
      <c r="G9" s="217"/>
      <c r="H9" s="217"/>
      <c r="I9" s="217"/>
      <c r="J9" s="217"/>
      <c r="K9" s="217"/>
      <c r="L9" s="217"/>
      <c r="M9" s="217"/>
      <c r="N9" s="217"/>
      <c r="O9" s="217"/>
      <c r="P9" s="217"/>
      <c r="Q9" s="217"/>
      <c r="R9" s="217"/>
      <c r="S9" s="217"/>
      <c r="T9" s="217"/>
      <c r="U9" s="218"/>
      <c r="V9" s="11"/>
      <c r="W9" s="11"/>
      <c r="AF9" s="4"/>
    </row>
    <row r="10" spans="1:32" ht="15.75">
      <c r="A10" s="12" t="s">
        <v>3</v>
      </c>
      <c r="B10" s="216" t="s">
        <v>4</v>
      </c>
      <c r="C10" s="217"/>
      <c r="D10" s="217"/>
      <c r="E10" s="217"/>
      <c r="F10" s="217"/>
      <c r="G10" s="217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8"/>
      <c r="V10" s="11"/>
      <c r="W10" s="11"/>
      <c r="AF10" s="4"/>
    </row>
    <row r="11" spans="1:32" ht="48" customHeight="1">
      <c r="A11" s="13" t="s">
        <v>5</v>
      </c>
      <c r="B11" s="219" t="s">
        <v>6</v>
      </c>
      <c r="C11" s="217"/>
      <c r="D11" s="217"/>
      <c r="E11" s="217"/>
      <c r="F11" s="217"/>
      <c r="G11" s="217"/>
      <c r="H11" s="217"/>
      <c r="I11" s="217"/>
      <c r="J11" s="217"/>
      <c r="K11" s="217"/>
      <c r="L11" s="217"/>
      <c r="M11" s="217"/>
      <c r="N11" s="217"/>
      <c r="O11" s="217"/>
      <c r="P11" s="217"/>
      <c r="Q11" s="217"/>
      <c r="R11" s="217"/>
      <c r="S11" s="217"/>
      <c r="T11" s="217"/>
      <c r="U11" s="218"/>
      <c r="V11" s="14"/>
      <c r="W11" s="14"/>
      <c r="AF11" s="4"/>
    </row>
    <row r="12" spans="1:32" ht="46.5" customHeight="1">
      <c r="A12" s="13" t="s">
        <v>7</v>
      </c>
      <c r="B12" s="219" t="s">
        <v>8</v>
      </c>
      <c r="C12" s="217"/>
      <c r="D12" s="217"/>
      <c r="E12" s="217"/>
      <c r="F12" s="217"/>
      <c r="G12" s="217"/>
      <c r="H12" s="217"/>
      <c r="I12" s="217"/>
      <c r="J12" s="217"/>
      <c r="K12" s="217"/>
      <c r="L12" s="217"/>
      <c r="M12" s="217"/>
      <c r="N12" s="217"/>
      <c r="O12" s="217"/>
      <c r="P12" s="217"/>
      <c r="Q12" s="217"/>
      <c r="R12" s="217"/>
      <c r="S12" s="217"/>
      <c r="T12" s="217"/>
      <c r="U12" s="218"/>
      <c r="V12" s="15"/>
      <c r="W12" s="15"/>
      <c r="AF12" s="4"/>
    </row>
    <row r="13" spans="1:32" ht="33" customHeight="1">
      <c r="A13" s="12" t="s">
        <v>9</v>
      </c>
      <c r="B13" s="219" t="s">
        <v>10</v>
      </c>
      <c r="C13" s="217"/>
      <c r="D13" s="217"/>
      <c r="E13" s="217"/>
      <c r="F13" s="217"/>
      <c r="G13" s="217"/>
      <c r="H13" s="217"/>
      <c r="I13" s="217"/>
      <c r="J13" s="217"/>
      <c r="K13" s="217"/>
      <c r="L13" s="217"/>
      <c r="M13" s="217"/>
      <c r="N13" s="217"/>
      <c r="O13" s="217"/>
      <c r="P13" s="217"/>
      <c r="Q13" s="217"/>
      <c r="R13" s="217"/>
      <c r="S13" s="217"/>
      <c r="T13" s="217"/>
      <c r="U13" s="218"/>
      <c r="V13" s="15"/>
      <c r="W13" s="15"/>
      <c r="AF13" s="4"/>
    </row>
    <row r="14" spans="1:32" ht="31.5" customHeight="1">
      <c r="A14" s="16" t="s">
        <v>11</v>
      </c>
      <c r="B14" s="219" t="s">
        <v>12</v>
      </c>
      <c r="C14" s="217"/>
      <c r="D14" s="217"/>
      <c r="E14" s="217"/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8"/>
      <c r="V14" s="15"/>
      <c r="W14" s="15"/>
      <c r="AF14" s="4"/>
    </row>
    <row r="15" spans="1:32" ht="31.5" customHeight="1">
      <c r="A15" s="16" t="s">
        <v>13</v>
      </c>
      <c r="B15" s="239" t="s">
        <v>14</v>
      </c>
      <c r="C15" s="217"/>
      <c r="D15" s="217"/>
      <c r="E15" s="217"/>
      <c r="F15" s="217"/>
      <c r="G15" s="217"/>
      <c r="H15" s="217"/>
      <c r="I15" s="217"/>
      <c r="J15" s="217"/>
      <c r="K15" s="217"/>
      <c r="L15" s="217"/>
      <c r="M15" s="217"/>
      <c r="N15" s="217"/>
      <c r="O15" s="217"/>
      <c r="P15" s="217"/>
      <c r="Q15" s="217"/>
      <c r="R15" s="217"/>
      <c r="S15" s="217"/>
      <c r="T15" s="217"/>
      <c r="U15" s="218"/>
      <c r="V15" s="17"/>
      <c r="W15" s="17"/>
      <c r="AF15" s="4"/>
    </row>
    <row r="16" spans="1:32" ht="31.5" customHeight="1">
      <c r="A16" s="18" t="s">
        <v>15</v>
      </c>
      <c r="B16" s="19" t="s">
        <v>16</v>
      </c>
      <c r="C16" s="219" t="s">
        <v>17</v>
      </c>
      <c r="D16" s="217"/>
      <c r="E16" s="217"/>
      <c r="F16" s="217"/>
      <c r="G16" s="217"/>
      <c r="H16" s="217"/>
      <c r="I16" s="217"/>
      <c r="J16" s="217"/>
      <c r="K16" s="217"/>
      <c r="L16" s="217"/>
      <c r="M16" s="217"/>
      <c r="N16" s="217"/>
      <c r="O16" s="217"/>
      <c r="P16" s="217"/>
      <c r="Q16" s="217"/>
      <c r="R16" s="217"/>
      <c r="S16" s="217"/>
      <c r="T16" s="217"/>
      <c r="U16" s="218"/>
      <c r="V16" s="20"/>
      <c r="W16" s="20"/>
      <c r="AF16" s="4"/>
    </row>
    <row r="17" spans="1:83" ht="15.75">
      <c r="A17" s="21"/>
      <c r="B17" s="19" t="s">
        <v>18</v>
      </c>
      <c r="C17" s="216" t="s">
        <v>19</v>
      </c>
      <c r="D17" s="217"/>
      <c r="E17" s="217"/>
      <c r="F17" s="217"/>
      <c r="G17" s="217"/>
      <c r="H17" s="217"/>
      <c r="I17" s="217"/>
      <c r="J17" s="217"/>
      <c r="K17" s="217"/>
      <c r="L17" s="217"/>
      <c r="M17" s="217"/>
      <c r="N17" s="217"/>
      <c r="O17" s="217"/>
      <c r="P17" s="217"/>
      <c r="Q17" s="217"/>
      <c r="R17" s="217"/>
      <c r="S17" s="217"/>
      <c r="T17" s="217"/>
      <c r="U17" s="218"/>
      <c r="V17" s="20"/>
      <c r="W17" s="20"/>
      <c r="AF17" s="4"/>
    </row>
    <row r="18" spans="1:83" ht="47.25" customHeight="1">
      <c r="A18" s="240" t="s">
        <v>20</v>
      </c>
      <c r="B18" s="22" t="s">
        <v>21</v>
      </c>
      <c r="C18" s="216" t="s">
        <v>22</v>
      </c>
      <c r="D18" s="217"/>
      <c r="E18" s="217"/>
      <c r="F18" s="217"/>
      <c r="G18" s="217"/>
      <c r="H18" s="217"/>
      <c r="I18" s="217"/>
      <c r="J18" s="217"/>
      <c r="K18" s="217"/>
      <c r="L18" s="217"/>
      <c r="M18" s="217"/>
      <c r="N18" s="217"/>
      <c r="O18" s="217"/>
      <c r="P18" s="217"/>
      <c r="Q18" s="217"/>
      <c r="R18" s="217"/>
      <c r="S18" s="217"/>
      <c r="T18" s="217"/>
      <c r="U18" s="218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</row>
    <row r="19" spans="1:83" ht="15.75">
      <c r="A19" s="241"/>
      <c r="B19" s="22" t="s">
        <v>23</v>
      </c>
      <c r="C19" s="216" t="s">
        <v>24</v>
      </c>
      <c r="D19" s="217"/>
      <c r="E19" s="217"/>
      <c r="F19" s="217"/>
      <c r="G19" s="217"/>
      <c r="H19" s="217"/>
      <c r="I19" s="217"/>
      <c r="J19" s="217"/>
      <c r="K19" s="217"/>
      <c r="L19" s="217"/>
      <c r="M19" s="217"/>
      <c r="N19" s="217"/>
      <c r="O19" s="217"/>
      <c r="P19" s="217"/>
      <c r="Q19" s="217"/>
      <c r="R19" s="217"/>
      <c r="S19" s="217"/>
      <c r="T19" s="217"/>
      <c r="U19" s="218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</row>
    <row r="20" spans="1:83" ht="15.75" customHeight="1">
      <c r="A20" s="241"/>
      <c r="B20" s="19" t="s">
        <v>16</v>
      </c>
      <c r="C20" s="220" t="s">
        <v>25</v>
      </c>
      <c r="D20" s="217"/>
      <c r="E20" s="217"/>
      <c r="F20" s="217"/>
      <c r="G20" s="217"/>
      <c r="H20" s="217"/>
      <c r="I20" s="217"/>
      <c r="J20" s="217"/>
      <c r="K20" s="217"/>
      <c r="L20" s="217"/>
      <c r="M20" s="217"/>
      <c r="N20" s="217"/>
      <c r="O20" s="217"/>
      <c r="P20" s="217"/>
      <c r="Q20" s="217"/>
      <c r="R20" s="217"/>
      <c r="S20" s="217"/>
      <c r="T20" s="217"/>
      <c r="U20" s="218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</row>
    <row r="21" spans="1:83" ht="15.75" customHeight="1">
      <c r="A21" s="241"/>
      <c r="B21" s="19" t="s">
        <v>26</v>
      </c>
      <c r="C21" s="220" t="s">
        <v>27</v>
      </c>
      <c r="D21" s="217"/>
      <c r="E21" s="217"/>
      <c r="F21" s="217"/>
      <c r="G21" s="217"/>
      <c r="H21" s="217"/>
      <c r="I21" s="217"/>
      <c r="J21" s="217"/>
      <c r="K21" s="217"/>
      <c r="L21" s="217"/>
      <c r="M21" s="217"/>
      <c r="N21" s="217"/>
      <c r="O21" s="217"/>
      <c r="P21" s="217"/>
      <c r="Q21" s="217"/>
      <c r="R21" s="217"/>
      <c r="S21" s="217"/>
      <c r="T21" s="217"/>
      <c r="U21" s="218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</row>
    <row r="22" spans="1:83" ht="15.75" customHeight="1">
      <c r="A22" s="242"/>
      <c r="B22" s="19" t="s">
        <v>28</v>
      </c>
      <c r="C22" s="221" t="s">
        <v>29</v>
      </c>
      <c r="D22" s="217"/>
      <c r="E22" s="217"/>
      <c r="F22" s="217"/>
      <c r="G22" s="217"/>
      <c r="H22" s="217"/>
      <c r="I22" s="217"/>
      <c r="J22" s="217"/>
      <c r="K22" s="217"/>
      <c r="L22" s="217"/>
      <c r="M22" s="217"/>
      <c r="N22" s="217"/>
      <c r="O22" s="217"/>
      <c r="P22" s="217"/>
      <c r="Q22" s="217"/>
      <c r="R22" s="217"/>
      <c r="S22" s="217"/>
      <c r="T22" s="217"/>
      <c r="U22" s="218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</row>
    <row r="23" spans="1:83" ht="26.25" customHeight="1">
      <c r="A23" s="222" t="s">
        <v>30</v>
      </c>
      <c r="B23" s="223"/>
      <c r="C23" s="223"/>
      <c r="D23" s="223"/>
      <c r="E23" s="224"/>
      <c r="F23" s="228" t="s">
        <v>31</v>
      </c>
      <c r="G23" s="229"/>
      <c r="H23" s="229"/>
      <c r="I23" s="229"/>
      <c r="J23" s="230"/>
      <c r="K23" s="232" t="s">
        <v>32</v>
      </c>
      <c r="L23" s="233"/>
      <c r="M23" s="233"/>
      <c r="N23" s="233"/>
      <c r="O23" s="233"/>
      <c r="P23" s="233"/>
      <c r="Q23" s="233"/>
      <c r="R23" s="233"/>
      <c r="S23" s="233"/>
      <c r="T23" s="233"/>
      <c r="U23" s="233"/>
      <c r="V23" s="233"/>
      <c r="W23" s="233"/>
      <c r="X23" s="233"/>
      <c r="Y23" s="233"/>
      <c r="Z23" s="233"/>
      <c r="AA23" s="233"/>
      <c r="AB23" s="233"/>
      <c r="AC23" s="233"/>
      <c r="AD23" s="233"/>
      <c r="AE23" s="233"/>
      <c r="AF23" s="233"/>
      <c r="AG23" s="233"/>
      <c r="AH23" s="233"/>
      <c r="AI23" s="233"/>
      <c r="AJ23" s="233"/>
      <c r="AK23" s="233"/>
      <c r="AL23" s="233"/>
      <c r="AM23" s="233"/>
      <c r="AN23" s="233"/>
      <c r="AO23" s="233"/>
      <c r="AP23" s="233"/>
      <c r="AQ23" s="233"/>
      <c r="AR23" s="233"/>
      <c r="AS23" s="233"/>
      <c r="AT23" s="233"/>
      <c r="AU23" s="233"/>
      <c r="AV23" s="233"/>
      <c r="AW23" s="233"/>
      <c r="AX23" s="233"/>
      <c r="AY23" s="233"/>
      <c r="AZ23" s="233"/>
      <c r="BA23" s="233"/>
      <c r="BB23" s="233"/>
      <c r="BC23" s="233"/>
      <c r="BD23" s="233"/>
      <c r="BE23" s="234"/>
      <c r="BF23" s="235" t="s">
        <v>33</v>
      </c>
      <c r="BG23" s="229"/>
      <c r="BH23" s="229"/>
      <c r="BI23" s="229"/>
      <c r="BJ23" s="229"/>
      <c r="BK23" s="236"/>
      <c r="BL23" s="2"/>
      <c r="BM23" s="2"/>
      <c r="BN23" s="2"/>
      <c r="BO23" s="2"/>
      <c r="BP23" s="2"/>
      <c r="BQ23" s="2"/>
      <c r="BR23" s="2"/>
      <c r="BS23" s="2"/>
      <c r="BT23" s="2"/>
    </row>
    <row r="24" spans="1:83" ht="30" customHeight="1">
      <c r="A24" s="225"/>
      <c r="B24" s="226"/>
      <c r="C24" s="226"/>
      <c r="D24" s="226"/>
      <c r="E24" s="227"/>
      <c r="F24" s="231"/>
      <c r="G24" s="214"/>
      <c r="H24" s="214"/>
      <c r="I24" s="214"/>
      <c r="J24" s="215"/>
      <c r="K24" s="24" t="s">
        <v>34</v>
      </c>
      <c r="L24" s="25" t="s">
        <v>35</v>
      </c>
      <c r="M24" s="25" t="s">
        <v>36</v>
      </c>
      <c r="N24" s="25" t="s">
        <v>37</v>
      </c>
      <c r="O24" s="25" t="s">
        <v>38</v>
      </c>
      <c r="P24" s="25" t="s">
        <v>39</v>
      </c>
      <c r="Q24" s="26" t="s">
        <v>40</v>
      </c>
      <c r="R24" s="26" t="s">
        <v>41</v>
      </c>
      <c r="S24" s="26" t="s">
        <v>42</v>
      </c>
      <c r="T24" s="26" t="s">
        <v>43</v>
      </c>
      <c r="U24" s="26" t="s">
        <v>44</v>
      </c>
      <c r="V24" s="25" t="s">
        <v>45</v>
      </c>
      <c r="W24" s="25" t="s">
        <v>46</v>
      </c>
      <c r="X24" s="27" t="s">
        <v>47</v>
      </c>
      <c r="Y24" s="28"/>
      <c r="Z24" s="29" t="s">
        <v>48</v>
      </c>
      <c r="AA24" s="28"/>
      <c r="AB24" s="29" t="s">
        <v>49</v>
      </c>
      <c r="AC24" s="28"/>
      <c r="AD24" s="30" t="s">
        <v>50</v>
      </c>
      <c r="AE24" s="31"/>
      <c r="AF24" s="29" t="s">
        <v>51</v>
      </c>
      <c r="AG24" s="28"/>
      <c r="AH24" s="29" t="s">
        <v>52</v>
      </c>
      <c r="AI24" s="28"/>
      <c r="AJ24" s="29" t="s">
        <v>53</v>
      </c>
      <c r="AK24" s="28"/>
      <c r="AL24" s="30" t="s">
        <v>54</v>
      </c>
      <c r="AM24" s="31"/>
      <c r="AN24" s="29" t="s">
        <v>55</v>
      </c>
      <c r="AO24" s="28"/>
      <c r="AP24" s="29" t="s">
        <v>56</v>
      </c>
      <c r="AQ24" s="28"/>
      <c r="AR24" s="29" t="s">
        <v>57</v>
      </c>
      <c r="AS24" s="28"/>
      <c r="AT24" s="30" t="s">
        <v>58</v>
      </c>
      <c r="AU24" s="31"/>
      <c r="AV24" s="29" t="s">
        <v>59</v>
      </c>
      <c r="AW24" s="28"/>
      <c r="AX24" s="29" t="s">
        <v>60</v>
      </c>
      <c r="AY24" s="28"/>
      <c r="AZ24" s="29" t="s">
        <v>61</v>
      </c>
      <c r="BA24" s="28"/>
      <c r="BB24" s="30" t="s">
        <v>62</v>
      </c>
      <c r="BC24" s="31"/>
      <c r="BD24" s="32" t="s">
        <v>63</v>
      </c>
      <c r="BE24" s="33"/>
      <c r="BF24" s="225"/>
      <c r="BG24" s="226"/>
      <c r="BH24" s="226"/>
      <c r="BI24" s="226"/>
      <c r="BJ24" s="226"/>
      <c r="BK24" s="237"/>
      <c r="BL24" s="2"/>
      <c r="BM24" s="2"/>
      <c r="BN24" s="2"/>
      <c r="BO24" s="2"/>
      <c r="BP24" s="2"/>
      <c r="BQ24" s="2"/>
      <c r="BR24" s="2"/>
      <c r="BS24" s="2"/>
      <c r="BT24" s="2"/>
    </row>
    <row r="25" spans="1:83" ht="33" customHeight="1">
      <c r="A25" s="34" t="s">
        <v>64</v>
      </c>
      <c r="B25" s="34" t="s">
        <v>65</v>
      </c>
      <c r="C25" s="34" t="s">
        <v>66</v>
      </c>
      <c r="D25" s="34" t="s">
        <v>67</v>
      </c>
      <c r="E25" s="34" t="s">
        <v>68</v>
      </c>
      <c r="F25" s="35" t="s">
        <v>69</v>
      </c>
      <c r="G25" s="35" t="s">
        <v>70</v>
      </c>
      <c r="H25" s="35" t="s">
        <v>71</v>
      </c>
      <c r="I25" s="35" t="s">
        <v>72</v>
      </c>
      <c r="J25" s="35" t="s">
        <v>73</v>
      </c>
      <c r="K25" s="36"/>
      <c r="L25" s="25"/>
      <c r="M25" s="25"/>
      <c r="N25" s="25"/>
      <c r="O25" s="25"/>
      <c r="P25" s="25"/>
      <c r="Q25" s="26"/>
      <c r="R25" s="26"/>
      <c r="S25" s="26"/>
      <c r="T25" s="26"/>
      <c r="U25" s="26"/>
      <c r="V25" s="25"/>
      <c r="W25" s="25"/>
      <c r="X25" s="37"/>
      <c r="Y25" s="38"/>
      <c r="Z25" s="37"/>
      <c r="AA25" s="38"/>
      <c r="AB25" s="37"/>
      <c r="AC25" s="38"/>
      <c r="AD25" s="39"/>
      <c r="AE25" s="40"/>
      <c r="AF25" s="37"/>
      <c r="AG25" s="38"/>
      <c r="AH25" s="37"/>
      <c r="AI25" s="38"/>
      <c r="AJ25" s="37"/>
      <c r="AK25" s="38"/>
      <c r="AL25" s="39"/>
      <c r="AM25" s="40"/>
      <c r="AN25" s="37"/>
      <c r="AO25" s="38"/>
      <c r="AP25" s="37"/>
      <c r="AQ25" s="38"/>
      <c r="AR25" s="37"/>
      <c r="AS25" s="38"/>
      <c r="AT25" s="39"/>
      <c r="AU25" s="40"/>
      <c r="AV25" s="37"/>
      <c r="AW25" s="38"/>
      <c r="AX25" s="37"/>
      <c r="AY25" s="38"/>
      <c r="AZ25" s="37"/>
      <c r="BA25" s="38"/>
      <c r="BB25" s="39"/>
      <c r="BC25" s="40"/>
      <c r="BD25" s="37"/>
      <c r="BE25" s="38"/>
      <c r="BF25" s="238">
        <v>2023</v>
      </c>
      <c r="BG25" s="218"/>
      <c r="BH25" s="238">
        <v>2024</v>
      </c>
      <c r="BI25" s="218"/>
      <c r="BJ25" s="238">
        <v>2025</v>
      </c>
      <c r="BK25" s="218"/>
      <c r="BL25" s="2"/>
      <c r="BM25" s="2"/>
      <c r="BN25" s="2"/>
      <c r="BO25" s="2"/>
      <c r="BP25" s="2"/>
      <c r="BQ25" s="2"/>
      <c r="BR25" s="2"/>
      <c r="BS25" s="2"/>
      <c r="BT25" s="2"/>
    </row>
    <row r="26" spans="1:83" ht="30" customHeight="1">
      <c r="A26" s="41"/>
      <c r="B26" s="34"/>
      <c r="C26" s="41"/>
      <c r="D26" s="41"/>
      <c r="E26" s="41"/>
      <c r="F26" s="35"/>
      <c r="G26" s="35"/>
      <c r="H26" s="35"/>
      <c r="I26" s="35"/>
      <c r="J26" s="35"/>
      <c r="K26" s="42"/>
      <c r="L26" s="25"/>
      <c r="M26" s="25"/>
      <c r="N26" s="25"/>
      <c r="O26" s="25"/>
      <c r="P26" s="25"/>
      <c r="Q26" s="26"/>
      <c r="R26" s="26"/>
      <c r="S26" s="26"/>
      <c r="T26" s="26"/>
      <c r="U26" s="26"/>
      <c r="V26" s="25"/>
      <c r="W26" s="25"/>
      <c r="X26" s="43" t="s">
        <v>74</v>
      </c>
      <c r="Y26" s="43" t="s">
        <v>75</v>
      </c>
      <c r="Z26" s="43" t="s">
        <v>74</v>
      </c>
      <c r="AA26" s="43" t="s">
        <v>75</v>
      </c>
      <c r="AB26" s="43" t="s">
        <v>74</v>
      </c>
      <c r="AC26" s="44" t="s">
        <v>75</v>
      </c>
      <c r="AD26" s="45" t="s">
        <v>74</v>
      </c>
      <c r="AE26" s="46" t="s">
        <v>75</v>
      </c>
      <c r="AF26" s="43" t="s">
        <v>74</v>
      </c>
      <c r="AG26" s="43" t="s">
        <v>75</v>
      </c>
      <c r="AH26" s="43" t="s">
        <v>74</v>
      </c>
      <c r="AI26" s="43" t="s">
        <v>75</v>
      </c>
      <c r="AJ26" s="43" t="s">
        <v>74</v>
      </c>
      <c r="AK26" s="43" t="s">
        <v>75</v>
      </c>
      <c r="AL26" s="45" t="s">
        <v>74</v>
      </c>
      <c r="AM26" s="45" t="s">
        <v>75</v>
      </c>
      <c r="AN26" s="43" t="s">
        <v>74</v>
      </c>
      <c r="AO26" s="43" t="s">
        <v>75</v>
      </c>
      <c r="AP26" s="43" t="s">
        <v>74</v>
      </c>
      <c r="AQ26" s="43" t="s">
        <v>75</v>
      </c>
      <c r="AR26" s="43" t="s">
        <v>74</v>
      </c>
      <c r="AS26" s="43" t="s">
        <v>75</v>
      </c>
      <c r="AT26" s="45" t="s">
        <v>74</v>
      </c>
      <c r="AU26" s="45" t="s">
        <v>75</v>
      </c>
      <c r="AV26" s="43" t="s">
        <v>74</v>
      </c>
      <c r="AW26" s="43" t="s">
        <v>75</v>
      </c>
      <c r="AX26" s="43" t="s">
        <v>74</v>
      </c>
      <c r="AY26" s="43" t="s">
        <v>75</v>
      </c>
      <c r="AZ26" s="43" t="s">
        <v>74</v>
      </c>
      <c r="BA26" s="43" t="s">
        <v>75</v>
      </c>
      <c r="BB26" s="45" t="s">
        <v>74</v>
      </c>
      <c r="BC26" s="45" t="s">
        <v>75</v>
      </c>
      <c r="BD26" s="47" t="s">
        <v>74</v>
      </c>
      <c r="BE26" s="47" t="s">
        <v>75</v>
      </c>
      <c r="BF26" s="45" t="s">
        <v>74</v>
      </c>
      <c r="BG26" s="48" t="s">
        <v>75</v>
      </c>
      <c r="BH26" s="48" t="s">
        <v>74</v>
      </c>
      <c r="BI26" s="48" t="s">
        <v>75</v>
      </c>
      <c r="BJ26" s="48" t="s">
        <v>74</v>
      </c>
      <c r="BK26" s="48" t="s">
        <v>75</v>
      </c>
      <c r="BL26" s="2"/>
      <c r="BM26" s="2"/>
      <c r="BN26" s="2"/>
      <c r="BO26" s="2"/>
      <c r="BP26" s="2"/>
      <c r="BQ26" s="2"/>
      <c r="BR26" s="2"/>
      <c r="BS26" s="2"/>
      <c r="BT26" s="2"/>
    </row>
    <row r="27" spans="1:83" ht="122.25" customHeight="1">
      <c r="A27" s="49"/>
      <c r="B27" s="50" t="s">
        <v>76</v>
      </c>
      <c r="C27" s="51" t="s">
        <v>77</v>
      </c>
      <c r="D27" s="51" t="s">
        <v>78</v>
      </c>
      <c r="E27" s="51" t="s">
        <v>79</v>
      </c>
      <c r="F27" s="52" t="s">
        <v>80</v>
      </c>
      <c r="G27" s="51">
        <v>8</v>
      </c>
      <c r="H27" s="51">
        <v>1</v>
      </c>
      <c r="I27" s="51">
        <v>0</v>
      </c>
      <c r="J27" s="52" t="s">
        <v>81</v>
      </c>
      <c r="K27" s="53">
        <v>1</v>
      </c>
      <c r="L27" s="53" t="s">
        <v>82</v>
      </c>
      <c r="M27" s="54">
        <v>144</v>
      </c>
      <c r="N27" s="55" t="s">
        <v>83</v>
      </c>
      <c r="O27" s="55">
        <v>7</v>
      </c>
      <c r="P27" s="55" t="s">
        <v>84</v>
      </c>
      <c r="Q27" s="53">
        <v>10000</v>
      </c>
      <c r="R27" s="53">
        <v>10000</v>
      </c>
      <c r="S27" s="56">
        <v>11</v>
      </c>
      <c r="T27" s="56">
        <v>1</v>
      </c>
      <c r="U27" s="56" t="s">
        <v>85</v>
      </c>
      <c r="V27" s="56" t="s">
        <v>86</v>
      </c>
      <c r="W27" s="53" t="s">
        <v>87</v>
      </c>
      <c r="X27" s="57">
        <v>7</v>
      </c>
      <c r="Y27" s="58">
        <v>0</v>
      </c>
      <c r="Z27" s="57">
        <v>7</v>
      </c>
      <c r="AA27" s="58">
        <v>0</v>
      </c>
      <c r="AB27" s="57">
        <v>7</v>
      </c>
      <c r="AC27" s="58">
        <v>0</v>
      </c>
      <c r="AD27" s="57">
        <v>7</v>
      </c>
      <c r="AE27" s="58">
        <f t="shared" ref="AE27:AE74" si="0">Y27+AA27+AC27</f>
        <v>0</v>
      </c>
      <c r="AF27" s="57">
        <v>7</v>
      </c>
      <c r="AG27" s="58">
        <v>0</v>
      </c>
      <c r="AH27" s="57">
        <v>7</v>
      </c>
      <c r="AI27" s="58">
        <v>0</v>
      </c>
      <c r="AJ27" s="57">
        <v>7</v>
      </c>
      <c r="AK27" s="58">
        <v>0</v>
      </c>
      <c r="AL27" s="57">
        <v>7</v>
      </c>
      <c r="AM27" s="58">
        <f t="shared" ref="AM27:AM38" si="1">AG27+AI27+AK27</f>
        <v>0</v>
      </c>
      <c r="AN27" s="57">
        <v>7</v>
      </c>
      <c r="AO27" s="58">
        <v>0</v>
      </c>
      <c r="AP27" s="57">
        <v>7</v>
      </c>
      <c r="AQ27" s="58">
        <v>0</v>
      </c>
      <c r="AR27" s="57">
        <v>7</v>
      </c>
      <c r="AS27" s="58">
        <v>0</v>
      </c>
      <c r="AT27" s="57">
        <v>7</v>
      </c>
      <c r="AU27" s="58">
        <f t="shared" ref="AU27:AU74" si="2">AO27+AQ27+AS27</f>
        <v>0</v>
      </c>
      <c r="AV27" s="57">
        <v>7</v>
      </c>
      <c r="AW27" s="58">
        <v>0</v>
      </c>
      <c r="AX27" s="57">
        <v>7</v>
      </c>
      <c r="AY27" s="58">
        <v>0</v>
      </c>
      <c r="AZ27" s="57">
        <v>7</v>
      </c>
      <c r="BA27" s="58">
        <v>0</v>
      </c>
      <c r="BB27" s="57">
        <v>7</v>
      </c>
      <c r="BC27" s="58">
        <f t="shared" ref="BC27:BC72" si="3">AW27+AY27+BA27</f>
        <v>0</v>
      </c>
      <c r="BD27" s="57">
        <v>7</v>
      </c>
      <c r="BE27" s="59">
        <f t="shared" ref="BE27:BE72" si="4">BC27+AU27+AM27+AE27</f>
        <v>0</v>
      </c>
      <c r="BF27" s="57">
        <v>7</v>
      </c>
      <c r="BG27" s="59">
        <v>0</v>
      </c>
      <c r="BH27" s="57">
        <v>7</v>
      </c>
      <c r="BI27" s="59">
        <v>0</v>
      </c>
      <c r="BJ27" s="57">
        <v>7</v>
      </c>
      <c r="BK27" s="59">
        <v>0</v>
      </c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</row>
    <row r="28" spans="1:83" ht="104.25" customHeight="1">
      <c r="A28" s="49"/>
      <c r="B28" s="50"/>
      <c r="C28" s="60" t="s">
        <v>88</v>
      </c>
      <c r="D28" s="51" t="s">
        <v>89</v>
      </c>
      <c r="E28" s="51" t="s">
        <v>90</v>
      </c>
      <c r="F28" s="52" t="s">
        <v>80</v>
      </c>
      <c r="G28" s="51">
        <v>8</v>
      </c>
      <c r="H28" s="51">
        <v>1</v>
      </c>
      <c r="I28" s="51">
        <v>0</v>
      </c>
      <c r="J28" s="52" t="s">
        <v>81</v>
      </c>
      <c r="K28" s="53">
        <v>1.1000000000000001</v>
      </c>
      <c r="L28" s="61" t="s">
        <v>91</v>
      </c>
      <c r="M28" s="62">
        <v>32</v>
      </c>
      <c r="N28" s="63" t="s">
        <v>92</v>
      </c>
      <c r="O28" s="63">
        <v>7</v>
      </c>
      <c r="P28" s="63" t="s">
        <v>84</v>
      </c>
      <c r="Q28" s="64">
        <v>10000</v>
      </c>
      <c r="R28" s="64" t="s">
        <v>93</v>
      </c>
      <c r="S28" s="65">
        <v>11</v>
      </c>
      <c r="T28" s="65">
        <v>1</v>
      </c>
      <c r="U28" s="65" t="s">
        <v>85</v>
      </c>
      <c r="V28" s="65" t="s">
        <v>86</v>
      </c>
      <c r="W28" s="64" t="s">
        <v>87</v>
      </c>
      <c r="X28" s="66">
        <v>7</v>
      </c>
      <c r="Y28" s="67">
        <v>0</v>
      </c>
      <c r="Z28" s="66">
        <v>7</v>
      </c>
      <c r="AA28" s="67">
        <v>0</v>
      </c>
      <c r="AB28" s="66">
        <v>7</v>
      </c>
      <c r="AC28" s="67">
        <v>0</v>
      </c>
      <c r="AD28" s="66">
        <v>7</v>
      </c>
      <c r="AE28" s="58">
        <f t="shared" si="0"/>
        <v>0</v>
      </c>
      <c r="AF28" s="66">
        <v>7</v>
      </c>
      <c r="AG28" s="67">
        <v>0</v>
      </c>
      <c r="AH28" s="66">
        <v>7</v>
      </c>
      <c r="AI28" s="67">
        <v>0</v>
      </c>
      <c r="AJ28" s="66">
        <v>7</v>
      </c>
      <c r="AK28" s="67">
        <v>0</v>
      </c>
      <c r="AL28" s="66">
        <v>7</v>
      </c>
      <c r="AM28" s="58">
        <f t="shared" si="1"/>
        <v>0</v>
      </c>
      <c r="AN28" s="66">
        <v>7</v>
      </c>
      <c r="AO28" s="67">
        <v>0</v>
      </c>
      <c r="AP28" s="66">
        <v>7</v>
      </c>
      <c r="AQ28" s="67">
        <v>0</v>
      </c>
      <c r="AR28" s="66">
        <v>7</v>
      </c>
      <c r="AS28" s="67">
        <v>0</v>
      </c>
      <c r="AT28" s="66">
        <v>7</v>
      </c>
      <c r="AU28" s="58">
        <f t="shared" si="2"/>
        <v>0</v>
      </c>
      <c r="AV28" s="66">
        <v>7</v>
      </c>
      <c r="AW28" s="67">
        <v>0</v>
      </c>
      <c r="AX28" s="66">
        <v>7</v>
      </c>
      <c r="AY28" s="67">
        <v>0</v>
      </c>
      <c r="AZ28" s="66">
        <v>7</v>
      </c>
      <c r="BA28" s="67">
        <v>0</v>
      </c>
      <c r="BB28" s="66">
        <v>7</v>
      </c>
      <c r="BC28" s="58">
        <f t="shared" si="3"/>
        <v>0</v>
      </c>
      <c r="BD28" s="66">
        <v>7</v>
      </c>
      <c r="BE28" s="59">
        <f t="shared" si="4"/>
        <v>0</v>
      </c>
      <c r="BF28" s="66">
        <v>7</v>
      </c>
      <c r="BG28" s="68">
        <v>0</v>
      </c>
      <c r="BH28" s="66">
        <v>7</v>
      </c>
      <c r="BI28" s="68">
        <v>0</v>
      </c>
      <c r="BJ28" s="66">
        <v>7</v>
      </c>
      <c r="BK28" s="68">
        <v>0</v>
      </c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</row>
    <row r="29" spans="1:83" ht="104.25" customHeight="1">
      <c r="A29" s="49"/>
      <c r="B29" s="50"/>
      <c r="C29" s="60" t="s">
        <v>94</v>
      </c>
      <c r="D29" s="51" t="s">
        <v>95</v>
      </c>
      <c r="E29" s="51" t="s">
        <v>96</v>
      </c>
      <c r="F29" s="52" t="s">
        <v>80</v>
      </c>
      <c r="G29" s="51">
        <v>8</v>
      </c>
      <c r="H29" s="51">
        <v>1</v>
      </c>
      <c r="I29" s="51">
        <v>0</v>
      </c>
      <c r="J29" s="52" t="s">
        <v>81</v>
      </c>
      <c r="K29" s="53">
        <v>1.2</v>
      </c>
      <c r="L29" s="61" t="s">
        <v>97</v>
      </c>
      <c r="M29" s="62">
        <v>500</v>
      </c>
      <c r="N29" s="63" t="s">
        <v>98</v>
      </c>
      <c r="O29" s="63">
        <v>7</v>
      </c>
      <c r="P29" s="63" t="s">
        <v>84</v>
      </c>
      <c r="Q29" s="64">
        <v>10000</v>
      </c>
      <c r="R29" s="64" t="s">
        <v>93</v>
      </c>
      <c r="S29" s="65">
        <v>11</v>
      </c>
      <c r="T29" s="65">
        <v>1</v>
      </c>
      <c r="U29" s="65" t="s">
        <v>85</v>
      </c>
      <c r="V29" s="65" t="s">
        <v>86</v>
      </c>
      <c r="W29" s="64" t="s">
        <v>87</v>
      </c>
      <c r="X29" s="66">
        <v>7</v>
      </c>
      <c r="Y29" s="67">
        <v>0</v>
      </c>
      <c r="Z29" s="66">
        <v>7</v>
      </c>
      <c r="AA29" s="67">
        <v>0</v>
      </c>
      <c r="AB29" s="66">
        <v>7</v>
      </c>
      <c r="AC29" s="67">
        <v>0</v>
      </c>
      <c r="AD29" s="66">
        <v>7</v>
      </c>
      <c r="AE29" s="58">
        <f t="shared" si="0"/>
        <v>0</v>
      </c>
      <c r="AF29" s="66">
        <v>7</v>
      </c>
      <c r="AG29" s="67">
        <v>0</v>
      </c>
      <c r="AH29" s="66">
        <v>7</v>
      </c>
      <c r="AI29" s="67">
        <v>0</v>
      </c>
      <c r="AJ29" s="66">
        <v>7</v>
      </c>
      <c r="AK29" s="67">
        <v>0</v>
      </c>
      <c r="AL29" s="66">
        <v>7</v>
      </c>
      <c r="AM29" s="58">
        <f t="shared" si="1"/>
        <v>0</v>
      </c>
      <c r="AN29" s="66">
        <v>7</v>
      </c>
      <c r="AO29" s="67">
        <v>0</v>
      </c>
      <c r="AP29" s="66">
        <v>7</v>
      </c>
      <c r="AQ29" s="67">
        <v>0</v>
      </c>
      <c r="AR29" s="66">
        <v>7</v>
      </c>
      <c r="AS29" s="67">
        <v>0</v>
      </c>
      <c r="AT29" s="66">
        <v>7</v>
      </c>
      <c r="AU29" s="58">
        <f t="shared" si="2"/>
        <v>0</v>
      </c>
      <c r="AV29" s="66">
        <v>7</v>
      </c>
      <c r="AW29" s="67">
        <v>0</v>
      </c>
      <c r="AX29" s="66">
        <v>7</v>
      </c>
      <c r="AY29" s="67">
        <v>0</v>
      </c>
      <c r="AZ29" s="66">
        <v>7</v>
      </c>
      <c r="BA29" s="67">
        <v>0</v>
      </c>
      <c r="BB29" s="66">
        <v>7</v>
      </c>
      <c r="BC29" s="58">
        <f t="shared" si="3"/>
        <v>0</v>
      </c>
      <c r="BD29" s="66">
        <v>7</v>
      </c>
      <c r="BE29" s="59">
        <f t="shared" si="4"/>
        <v>0</v>
      </c>
      <c r="BF29" s="66">
        <v>7</v>
      </c>
      <c r="BG29" s="68">
        <v>0</v>
      </c>
      <c r="BH29" s="66">
        <v>7</v>
      </c>
      <c r="BI29" s="68">
        <v>0</v>
      </c>
      <c r="BJ29" s="66">
        <v>7</v>
      </c>
      <c r="BK29" s="68">
        <v>0</v>
      </c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</row>
    <row r="30" spans="1:83" ht="104.25" customHeight="1">
      <c r="A30" s="49"/>
      <c r="B30" s="50"/>
      <c r="C30" s="60" t="s">
        <v>99</v>
      </c>
      <c r="D30" s="51" t="s">
        <v>100</v>
      </c>
      <c r="E30" s="51" t="s">
        <v>101</v>
      </c>
      <c r="F30" s="52" t="s">
        <v>80</v>
      </c>
      <c r="G30" s="51">
        <v>8</v>
      </c>
      <c r="H30" s="51">
        <v>1</v>
      </c>
      <c r="I30" s="51">
        <v>0</v>
      </c>
      <c r="J30" s="52" t="s">
        <v>81</v>
      </c>
      <c r="K30" s="53">
        <v>1.3</v>
      </c>
      <c r="L30" s="61" t="s">
        <v>102</v>
      </c>
      <c r="M30" s="62">
        <v>129</v>
      </c>
      <c r="N30" s="63" t="s">
        <v>103</v>
      </c>
      <c r="O30" s="63">
        <v>7</v>
      </c>
      <c r="P30" s="63" t="s">
        <v>84</v>
      </c>
      <c r="Q30" s="64">
        <v>10000</v>
      </c>
      <c r="R30" s="64" t="s">
        <v>93</v>
      </c>
      <c r="S30" s="65">
        <v>11</v>
      </c>
      <c r="T30" s="65">
        <v>1</v>
      </c>
      <c r="U30" s="65" t="s">
        <v>85</v>
      </c>
      <c r="V30" s="65" t="s">
        <v>86</v>
      </c>
      <c r="W30" s="64" t="s">
        <v>87</v>
      </c>
      <c r="X30" s="66">
        <v>7</v>
      </c>
      <c r="Y30" s="67">
        <v>0</v>
      </c>
      <c r="Z30" s="66">
        <v>7</v>
      </c>
      <c r="AA30" s="67">
        <v>0</v>
      </c>
      <c r="AB30" s="66">
        <v>7</v>
      </c>
      <c r="AC30" s="67">
        <v>0</v>
      </c>
      <c r="AD30" s="66">
        <v>7</v>
      </c>
      <c r="AE30" s="58">
        <f t="shared" si="0"/>
        <v>0</v>
      </c>
      <c r="AF30" s="66">
        <v>7</v>
      </c>
      <c r="AG30" s="67">
        <v>0</v>
      </c>
      <c r="AH30" s="66">
        <v>7</v>
      </c>
      <c r="AI30" s="67">
        <v>0</v>
      </c>
      <c r="AJ30" s="66">
        <v>7</v>
      </c>
      <c r="AK30" s="67">
        <v>0</v>
      </c>
      <c r="AL30" s="66">
        <v>7</v>
      </c>
      <c r="AM30" s="58">
        <f t="shared" si="1"/>
        <v>0</v>
      </c>
      <c r="AN30" s="66">
        <v>7</v>
      </c>
      <c r="AO30" s="67">
        <v>0</v>
      </c>
      <c r="AP30" s="66">
        <v>7</v>
      </c>
      <c r="AQ30" s="67">
        <v>0</v>
      </c>
      <c r="AR30" s="66">
        <v>7</v>
      </c>
      <c r="AS30" s="67">
        <v>0</v>
      </c>
      <c r="AT30" s="66">
        <v>7</v>
      </c>
      <c r="AU30" s="58">
        <f t="shared" si="2"/>
        <v>0</v>
      </c>
      <c r="AV30" s="66">
        <v>7</v>
      </c>
      <c r="AW30" s="67">
        <v>0</v>
      </c>
      <c r="AX30" s="66">
        <v>7</v>
      </c>
      <c r="AY30" s="67">
        <v>0</v>
      </c>
      <c r="AZ30" s="66">
        <v>7</v>
      </c>
      <c r="BA30" s="67">
        <v>0</v>
      </c>
      <c r="BB30" s="66">
        <v>7</v>
      </c>
      <c r="BC30" s="58">
        <f t="shared" si="3"/>
        <v>0</v>
      </c>
      <c r="BD30" s="66">
        <v>7</v>
      </c>
      <c r="BE30" s="59">
        <f t="shared" si="4"/>
        <v>0</v>
      </c>
      <c r="BF30" s="66">
        <v>7</v>
      </c>
      <c r="BG30" s="68">
        <v>0</v>
      </c>
      <c r="BH30" s="66">
        <v>7</v>
      </c>
      <c r="BI30" s="68">
        <v>0</v>
      </c>
      <c r="BJ30" s="66">
        <v>7</v>
      </c>
      <c r="BK30" s="68">
        <v>0</v>
      </c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</row>
    <row r="31" spans="1:83" ht="104.25" customHeight="1">
      <c r="A31" s="49"/>
      <c r="B31" s="50"/>
      <c r="C31" s="51" t="s">
        <v>104</v>
      </c>
      <c r="D31" s="69" t="s">
        <v>105</v>
      </c>
      <c r="E31" s="51" t="s">
        <v>106</v>
      </c>
      <c r="F31" s="52" t="s">
        <v>80</v>
      </c>
      <c r="G31" s="51">
        <v>8</v>
      </c>
      <c r="H31" s="51">
        <v>1</v>
      </c>
      <c r="I31" s="51">
        <v>0</v>
      </c>
      <c r="J31" s="52" t="s">
        <v>81</v>
      </c>
      <c r="K31" s="53">
        <v>1.4</v>
      </c>
      <c r="L31" s="61" t="s">
        <v>107</v>
      </c>
      <c r="M31" s="62">
        <v>1033</v>
      </c>
      <c r="N31" s="63" t="s">
        <v>108</v>
      </c>
      <c r="O31" s="63">
        <v>7</v>
      </c>
      <c r="P31" s="63" t="s">
        <v>84</v>
      </c>
      <c r="Q31" s="64">
        <v>10000</v>
      </c>
      <c r="R31" s="64" t="s">
        <v>93</v>
      </c>
      <c r="S31" s="65">
        <v>11</v>
      </c>
      <c r="T31" s="65">
        <v>1</v>
      </c>
      <c r="U31" s="65" t="s">
        <v>85</v>
      </c>
      <c r="V31" s="65" t="s">
        <v>86</v>
      </c>
      <c r="W31" s="64" t="s">
        <v>87</v>
      </c>
      <c r="X31" s="66">
        <v>7</v>
      </c>
      <c r="Y31" s="67">
        <v>0</v>
      </c>
      <c r="Z31" s="66">
        <v>7</v>
      </c>
      <c r="AA31" s="67">
        <v>0</v>
      </c>
      <c r="AB31" s="66">
        <v>7</v>
      </c>
      <c r="AC31" s="67">
        <v>0</v>
      </c>
      <c r="AD31" s="66">
        <v>7</v>
      </c>
      <c r="AE31" s="58">
        <f t="shared" si="0"/>
        <v>0</v>
      </c>
      <c r="AF31" s="66">
        <v>7</v>
      </c>
      <c r="AG31" s="67">
        <v>0</v>
      </c>
      <c r="AH31" s="66">
        <v>7</v>
      </c>
      <c r="AI31" s="67">
        <v>0</v>
      </c>
      <c r="AJ31" s="66">
        <v>7</v>
      </c>
      <c r="AK31" s="67">
        <v>0</v>
      </c>
      <c r="AL31" s="66">
        <v>7</v>
      </c>
      <c r="AM31" s="58">
        <f t="shared" si="1"/>
        <v>0</v>
      </c>
      <c r="AN31" s="66">
        <v>7</v>
      </c>
      <c r="AO31" s="67">
        <v>0</v>
      </c>
      <c r="AP31" s="66">
        <v>7</v>
      </c>
      <c r="AQ31" s="67">
        <v>0</v>
      </c>
      <c r="AR31" s="66">
        <v>7</v>
      </c>
      <c r="AS31" s="67">
        <v>0</v>
      </c>
      <c r="AT31" s="66">
        <v>7</v>
      </c>
      <c r="AU31" s="58">
        <f t="shared" si="2"/>
        <v>0</v>
      </c>
      <c r="AV31" s="66">
        <v>7</v>
      </c>
      <c r="AW31" s="67">
        <v>0</v>
      </c>
      <c r="AX31" s="66">
        <v>7</v>
      </c>
      <c r="AY31" s="67">
        <v>0</v>
      </c>
      <c r="AZ31" s="66">
        <v>7</v>
      </c>
      <c r="BA31" s="67">
        <v>0</v>
      </c>
      <c r="BB31" s="66">
        <v>7</v>
      </c>
      <c r="BC31" s="58">
        <f t="shared" si="3"/>
        <v>0</v>
      </c>
      <c r="BD31" s="66">
        <v>7</v>
      </c>
      <c r="BE31" s="59">
        <f t="shared" si="4"/>
        <v>0</v>
      </c>
      <c r="BF31" s="66">
        <v>7</v>
      </c>
      <c r="BG31" s="68">
        <v>0</v>
      </c>
      <c r="BH31" s="66">
        <v>7</v>
      </c>
      <c r="BI31" s="68">
        <v>0</v>
      </c>
      <c r="BJ31" s="66">
        <v>7</v>
      </c>
      <c r="BK31" s="68">
        <v>0</v>
      </c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</row>
    <row r="32" spans="1:83" ht="104.25" customHeight="1">
      <c r="A32" s="49"/>
      <c r="B32" s="70"/>
      <c r="C32" s="71"/>
      <c r="D32" s="71"/>
      <c r="E32" s="71"/>
      <c r="F32" s="72"/>
      <c r="G32" s="72"/>
      <c r="H32" s="72"/>
      <c r="I32" s="72"/>
      <c r="J32" s="72"/>
      <c r="K32" s="53">
        <v>1.5</v>
      </c>
      <c r="L32" s="61" t="s">
        <v>109</v>
      </c>
      <c r="M32" s="62">
        <v>1102</v>
      </c>
      <c r="N32" s="63" t="s">
        <v>110</v>
      </c>
      <c r="O32" s="63">
        <v>7</v>
      </c>
      <c r="P32" s="63" t="s">
        <v>84</v>
      </c>
      <c r="Q32" s="64">
        <v>10000</v>
      </c>
      <c r="R32" s="64" t="s">
        <v>93</v>
      </c>
      <c r="S32" s="65">
        <v>11</v>
      </c>
      <c r="T32" s="65">
        <v>1</v>
      </c>
      <c r="U32" s="65" t="s">
        <v>85</v>
      </c>
      <c r="V32" s="65" t="s">
        <v>86</v>
      </c>
      <c r="W32" s="64" t="s">
        <v>87</v>
      </c>
      <c r="X32" s="66">
        <v>7</v>
      </c>
      <c r="Y32" s="67">
        <v>0</v>
      </c>
      <c r="Z32" s="66">
        <v>7</v>
      </c>
      <c r="AA32" s="67">
        <v>0</v>
      </c>
      <c r="AB32" s="66">
        <v>7</v>
      </c>
      <c r="AC32" s="67">
        <v>0</v>
      </c>
      <c r="AD32" s="66">
        <v>7</v>
      </c>
      <c r="AE32" s="58">
        <f t="shared" si="0"/>
        <v>0</v>
      </c>
      <c r="AF32" s="66">
        <v>7</v>
      </c>
      <c r="AG32" s="67">
        <v>0</v>
      </c>
      <c r="AH32" s="66">
        <v>7</v>
      </c>
      <c r="AI32" s="67">
        <v>0</v>
      </c>
      <c r="AJ32" s="66">
        <v>7</v>
      </c>
      <c r="AK32" s="67">
        <v>0</v>
      </c>
      <c r="AL32" s="66">
        <v>7</v>
      </c>
      <c r="AM32" s="58">
        <f t="shared" si="1"/>
        <v>0</v>
      </c>
      <c r="AN32" s="66">
        <v>7</v>
      </c>
      <c r="AO32" s="67">
        <v>0</v>
      </c>
      <c r="AP32" s="66">
        <v>7</v>
      </c>
      <c r="AQ32" s="67">
        <v>0</v>
      </c>
      <c r="AR32" s="66">
        <v>7</v>
      </c>
      <c r="AS32" s="67">
        <v>0</v>
      </c>
      <c r="AT32" s="66">
        <v>7</v>
      </c>
      <c r="AU32" s="58">
        <f t="shared" si="2"/>
        <v>0</v>
      </c>
      <c r="AV32" s="66">
        <v>7</v>
      </c>
      <c r="AW32" s="67">
        <v>0</v>
      </c>
      <c r="AX32" s="66">
        <v>7</v>
      </c>
      <c r="AY32" s="67">
        <v>0</v>
      </c>
      <c r="AZ32" s="66">
        <v>7</v>
      </c>
      <c r="BA32" s="67">
        <v>0</v>
      </c>
      <c r="BB32" s="66">
        <v>7</v>
      </c>
      <c r="BC32" s="58">
        <f t="shared" si="3"/>
        <v>0</v>
      </c>
      <c r="BD32" s="66">
        <v>7</v>
      </c>
      <c r="BE32" s="59">
        <f t="shared" si="4"/>
        <v>0</v>
      </c>
      <c r="BF32" s="66">
        <v>7</v>
      </c>
      <c r="BG32" s="68">
        <v>0</v>
      </c>
      <c r="BH32" s="66">
        <v>7</v>
      </c>
      <c r="BI32" s="68">
        <v>0</v>
      </c>
      <c r="BJ32" s="66">
        <v>7</v>
      </c>
      <c r="BK32" s="68">
        <v>0</v>
      </c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</row>
    <row r="33" spans="1:83" ht="104.25" customHeight="1">
      <c r="A33" s="49"/>
      <c r="B33" s="70"/>
      <c r="C33" s="71"/>
      <c r="D33" s="71"/>
      <c r="E33" s="71"/>
      <c r="F33" s="72"/>
      <c r="G33" s="72"/>
      <c r="H33" s="72"/>
      <c r="I33" s="72"/>
      <c r="J33" s="72"/>
      <c r="K33" s="53">
        <v>1.6</v>
      </c>
      <c r="L33" s="73" t="s">
        <v>111</v>
      </c>
      <c r="M33" s="62">
        <v>77</v>
      </c>
      <c r="N33" s="63" t="s">
        <v>112</v>
      </c>
      <c r="O33" s="63">
        <v>7</v>
      </c>
      <c r="P33" s="63" t="s">
        <v>84</v>
      </c>
      <c r="Q33" s="64">
        <v>10000</v>
      </c>
      <c r="R33" s="64" t="s">
        <v>93</v>
      </c>
      <c r="S33" s="65">
        <v>11</v>
      </c>
      <c r="T33" s="65">
        <v>1</v>
      </c>
      <c r="U33" s="65" t="s">
        <v>85</v>
      </c>
      <c r="V33" s="65" t="s">
        <v>86</v>
      </c>
      <c r="W33" s="64" t="s">
        <v>87</v>
      </c>
      <c r="X33" s="66">
        <v>7</v>
      </c>
      <c r="Y33" s="67">
        <v>0</v>
      </c>
      <c r="Z33" s="66">
        <v>7</v>
      </c>
      <c r="AA33" s="67">
        <v>0</v>
      </c>
      <c r="AB33" s="66">
        <v>7</v>
      </c>
      <c r="AC33" s="67">
        <v>0</v>
      </c>
      <c r="AD33" s="66">
        <v>7</v>
      </c>
      <c r="AE33" s="58">
        <f t="shared" si="0"/>
        <v>0</v>
      </c>
      <c r="AF33" s="66">
        <v>7</v>
      </c>
      <c r="AG33" s="67">
        <v>0</v>
      </c>
      <c r="AH33" s="66">
        <v>7</v>
      </c>
      <c r="AI33" s="67">
        <v>0</v>
      </c>
      <c r="AJ33" s="66">
        <v>7</v>
      </c>
      <c r="AK33" s="67">
        <v>0</v>
      </c>
      <c r="AL33" s="66">
        <v>7</v>
      </c>
      <c r="AM33" s="58">
        <f t="shared" si="1"/>
        <v>0</v>
      </c>
      <c r="AN33" s="66">
        <v>7</v>
      </c>
      <c r="AO33" s="67">
        <v>0</v>
      </c>
      <c r="AP33" s="66">
        <v>7</v>
      </c>
      <c r="AQ33" s="67">
        <v>0</v>
      </c>
      <c r="AR33" s="66">
        <v>7</v>
      </c>
      <c r="AS33" s="67">
        <v>0</v>
      </c>
      <c r="AT33" s="66">
        <v>7</v>
      </c>
      <c r="AU33" s="58">
        <f t="shared" si="2"/>
        <v>0</v>
      </c>
      <c r="AV33" s="66">
        <v>7</v>
      </c>
      <c r="AW33" s="67">
        <v>0</v>
      </c>
      <c r="AX33" s="66">
        <v>7</v>
      </c>
      <c r="AY33" s="67">
        <v>0</v>
      </c>
      <c r="AZ33" s="66">
        <v>7</v>
      </c>
      <c r="BA33" s="67">
        <v>0</v>
      </c>
      <c r="BB33" s="66">
        <v>7</v>
      </c>
      <c r="BC33" s="58">
        <f t="shared" si="3"/>
        <v>0</v>
      </c>
      <c r="BD33" s="66">
        <v>7</v>
      </c>
      <c r="BE33" s="59">
        <f t="shared" si="4"/>
        <v>0</v>
      </c>
      <c r="BF33" s="66">
        <v>7</v>
      </c>
      <c r="BG33" s="68">
        <v>0</v>
      </c>
      <c r="BH33" s="66">
        <v>7</v>
      </c>
      <c r="BI33" s="68">
        <v>0</v>
      </c>
      <c r="BJ33" s="66">
        <v>7</v>
      </c>
      <c r="BK33" s="68">
        <v>0</v>
      </c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</row>
    <row r="34" spans="1:83" ht="104.25" customHeight="1">
      <c r="A34" s="49"/>
      <c r="B34" s="70"/>
      <c r="C34" s="71"/>
      <c r="D34" s="71"/>
      <c r="E34" s="71"/>
      <c r="F34" s="72"/>
      <c r="G34" s="72"/>
      <c r="H34" s="72"/>
      <c r="I34" s="72"/>
      <c r="J34" s="72"/>
      <c r="K34" s="53">
        <v>1.7</v>
      </c>
      <c r="L34" s="73" t="s">
        <v>113</v>
      </c>
      <c r="M34" s="62">
        <v>109</v>
      </c>
      <c r="N34" s="63" t="s">
        <v>114</v>
      </c>
      <c r="O34" s="63">
        <v>7</v>
      </c>
      <c r="P34" s="63" t="s">
        <v>84</v>
      </c>
      <c r="Q34" s="64">
        <v>10000</v>
      </c>
      <c r="R34" s="64" t="s">
        <v>93</v>
      </c>
      <c r="S34" s="65">
        <v>11</v>
      </c>
      <c r="T34" s="65">
        <v>1</v>
      </c>
      <c r="U34" s="65" t="s">
        <v>85</v>
      </c>
      <c r="V34" s="65" t="s">
        <v>86</v>
      </c>
      <c r="W34" s="64" t="s">
        <v>87</v>
      </c>
      <c r="X34" s="66">
        <v>7</v>
      </c>
      <c r="Y34" s="67">
        <v>0</v>
      </c>
      <c r="Z34" s="66">
        <v>7</v>
      </c>
      <c r="AA34" s="67">
        <v>0</v>
      </c>
      <c r="AB34" s="66">
        <v>7</v>
      </c>
      <c r="AC34" s="67">
        <v>0</v>
      </c>
      <c r="AD34" s="66">
        <v>7</v>
      </c>
      <c r="AE34" s="58">
        <f t="shared" si="0"/>
        <v>0</v>
      </c>
      <c r="AF34" s="66">
        <v>7</v>
      </c>
      <c r="AG34" s="67">
        <v>0</v>
      </c>
      <c r="AH34" s="66">
        <v>7</v>
      </c>
      <c r="AI34" s="67">
        <v>0</v>
      </c>
      <c r="AJ34" s="66">
        <v>7</v>
      </c>
      <c r="AK34" s="67">
        <v>0</v>
      </c>
      <c r="AL34" s="66">
        <v>7</v>
      </c>
      <c r="AM34" s="58">
        <f t="shared" si="1"/>
        <v>0</v>
      </c>
      <c r="AN34" s="66">
        <v>7</v>
      </c>
      <c r="AO34" s="67">
        <v>0</v>
      </c>
      <c r="AP34" s="66">
        <v>7</v>
      </c>
      <c r="AQ34" s="67">
        <v>0</v>
      </c>
      <c r="AR34" s="66">
        <v>7</v>
      </c>
      <c r="AS34" s="67">
        <v>0</v>
      </c>
      <c r="AT34" s="66">
        <v>7</v>
      </c>
      <c r="AU34" s="58">
        <f t="shared" si="2"/>
        <v>0</v>
      </c>
      <c r="AV34" s="66">
        <v>7</v>
      </c>
      <c r="AW34" s="67">
        <v>0</v>
      </c>
      <c r="AX34" s="66">
        <v>7</v>
      </c>
      <c r="AY34" s="67">
        <v>0</v>
      </c>
      <c r="AZ34" s="66">
        <v>7</v>
      </c>
      <c r="BA34" s="67">
        <v>0</v>
      </c>
      <c r="BB34" s="66">
        <v>7</v>
      </c>
      <c r="BC34" s="58">
        <f t="shared" si="3"/>
        <v>0</v>
      </c>
      <c r="BD34" s="66">
        <v>7</v>
      </c>
      <c r="BE34" s="59">
        <f t="shared" si="4"/>
        <v>0</v>
      </c>
      <c r="BF34" s="66">
        <v>7</v>
      </c>
      <c r="BG34" s="68">
        <v>0</v>
      </c>
      <c r="BH34" s="66">
        <v>7</v>
      </c>
      <c r="BI34" s="68">
        <v>0</v>
      </c>
      <c r="BJ34" s="66">
        <v>7</v>
      </c>
      <c r="BK34" s="68">
        <v>0</v>
      </c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</row>
    <row r="35" spans="1:83" ht="104.25" customHeight="1">
      <c r="A35" s="49"/>
      <c r="B35" s="70"/>
      <c r="C35" s="71"/>
      <c r="D35" s="71"/>
      <c r="E35" s="71"/>
      <c r="F35" s="72"/>
      <c r="G35" s="72"/>
      <c r="H35" s="72"/>
      <c r="I35" s="72"/>
      <c r="J35" s="72"/>
      <c r="K35" s="53">
        <v>1.8</v>
      </c>
      <c r="L35" s="73" t="s">
        <v>115</v>
      </c>
      <c r="M35" s="62">
        <v>43</v>
      </c>
      <c r="N35" s="63" t="s">
        <v>116</v>
      </c>
      <c r="O35" s="63">
        <v>7</v>
      </c>
      <c r="P35" s="63" t="s">
        <v>84</v>
      </c>
      <c r="Q35" s="64">
        <v>10000</v>
      </c>
      <c r="R35" s="64" t="s">
        <v>93</v>
      </c>
      <c r="S35" s="65">
        <v>11</v>
      </c>
      <c r="T35" s="65">
        <v>1</v>
      </c>
      <c r="U35" s="65" t="s">
        <v>85</v>
      </c>
      <c r="V35" s="65" t="s">
        <v>86</v>
      </c>
      <c r="W35" s="64" t="s">
        <v>87</v>
      </c>
      <c r="X35" s="66">
        <v>7</v>
      </c>
      <c r="Y35" s="67">
        <v>0</v>
      </c>
      <c r="Z35" s="66">
        <v>7</v>
      </c>
      <c r="AA35" s="67">
        <v>0</v>
      </c>
      <c r="AB35" s="66">
        <v>7</v>
      </c>
      <c r="AC35" s="67">
        <v>0</v>
      </c>
      <c r="AD35" s="66">
        <v>7</v>
      </c>
      <c r="AE35" s="58">
        <f t="shared" si="0"/>
        <v>0</v>
      </c>
      <c r="AF35" s="66">
        <v>7</v>
      </c>
      <c r="AG35" s="67">
        <v>0</v>
      </c>
      <c r="AH35" s="66">
        <v>7</v>
      </c>
      <c r="AI35" s="67">
        <v>0</v>
      </c>
      <c r="AJ35" s="66">
        <v>7</v>
      </c>
      <c r="AK35" s="67">
        <v>0</v>
      </c>
      <c r="AL35" s="66">
        <v>7</v>
      </c>
      <c r="AM35" s="58">
        <f t="shared" si="1"/>
        <v>0</v>
      </c>
      <c r="AN35" s="66">
        <v>7</v>
      </c>
      <c r="AO35" s="67">
        <v>0</v>
      </c>
      <c r="AP35" s="66">
        <v>7</v>
      </c>
      <c r="AQ35" s="67">
        <v>0</v>
      </c>
      <c r="AR35" s="66">
        <v>7</v>
      </c>
      <c r="AS35" s="67">
        <v>0</v>
      </c>
      <c r="AT35" s="66">
        <v>7</v>
      </c>
      <c r="AU35" s="58">
        <f t="shared" si="2"/>
        <v>0</v>
      </c>
      <c r="AV35" s="66">
        <v>7</v>
      </c>
      <c r="AW35" s="67">
        <v>0</v>
      </c>
      <c r="AX35" s="66">
        <v>7</v>
      </c>
      <c r="AY35" s="67">
        <v>0</v>
      </c>
      <c r="AZ35" s="66">
        <v>7</v>
      </c>
      <c r="BA35" s="67">
        <v>0</v>
      </c>
      <c r="BB35" s="66">
        <v>7</v>
      </c>
      <c r="BC35" s="58">
        <f t="shared" si="3"/>
        <v>0</v>
      </c>
      <c r="BD35" s="66">
        <v>7</v>
      </c>
      <c r="BE35" s="59">
        <f t="shared" si="4"/>
        <v>0</v>
      </c>
      <c r="BF35" s="66">
        <v>7</v>
      </c>
      <c r="BG35" s="68">
        <v>0</v>
      </c>
      <c r="BH35" s="66">
        <v>7</v>
      </c>
      <c r="BI35" s="68">
        <v>0</v>
      </c>
      <c r="BJ35" s="66">
        <v>7</v>
      </c>
      <c r="BK35" s="68">
        <v>0</v>
      </c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</row>
    <row r="36" spans="1:83" ht="104.25" customHeight="1">
      <c r="A36" s="49"/>
      <c r="B36" s="70"/>
      <c r="C36" s="71"/>
      <c r="D36" s="71"/>
      <c r="E36" s="71"/>
      <c r="F36" s="72"/>
      <c r="G36" s="72"/>
      <c r="H36" s="72"/>
      <c r="I36" s="72"/>
      <c r="J36" s="72"/>
      <c r="K36" s="53">
        <v>1.9</v>
      </c>
      <c r="L36" s="61" t="s">
        <v>117</v>
      </c>
      <c r="M36" s="62">
        <v>468</v>
      </c>
      <c r="N36" s="63" t="s">
        <v>118</v>
      </c>
      <c r="O36" s="63">
        <v>7</v>
      </c>
      <c r="P36" s="63" t="s">
        <v>84</v>
      </c>
      <c r="Q36" s="64">
        <v>10000</v>
      </c>
      <c r="R36" s="64" t="s">
        <v>93</v>
      </c>
      <c r="S36" s="65">
        <v>11</v>
      </c>
      <c r="T36" s="65">
        <v>1</v>
      </c>
      <c r="U36" s="65" t="s">
        <v>85</v>
      </c>
      <c r="V36" s="65" t="s">
        <v>86</v>
      </c>
      <c r="W36" s="64" t="s">
        <v>87</v>
      </c>
      <c r="X36" s="66">
        <v>7</v>
      </c>
      <c r="Y36" s="67">
        <v>0</v>
      </c>
      <c r="Z36" s="66">
        <v>7</v>
      </c>
      <c r="AA36" s="67">
        <v>0</v>
      </c>
      <c r="AB36" s="66">
        <v>7</v>
      </c>
      <c r="AC36" s="67">
        <v>0</v>
      </c>
      <c r="AD36" s="66">
        <v>7</v>
      </c>
      <c r="AE36" s="58">
        <f t="shared" si="0"/>
        <v>0</v>
      </c>
      <c r="AF36" s="66">
        <v>7</v>
      </c>
      <c r="AG36" s="67">
        <v>0</v>
      </c>
      <c r="AH36" s="66">
        <v>7</v>
      </c>
      <c r="AI36" s="67">
        <v>0</v>
      </c>
      <c r="AJ36" s="66">
        <v>7</v>
      </c>
      <c r="AK36" s="67">
        <v>0</v>
      </c>
      <c r="AL36" s="66">
        <v>7</v>
      </c>
      <c r="AM36" s="58">
        <f t="shared" si="1"/>
        <v>0</v>
      </c>
      <c r="AN36" s="66">
        <v>7</v>
      </c>
      <c r="AO36" s="67">
        <v>0</v>
      </c>
      <c r="AP36" s="66">
        <v>7</v>
      </c>
      <c r="AQ36" s="67">
        <v>0</v>
      </c>
      <c r="AR36" s="66">
        <v>7</v>
      </c>
      <c r="AS36" s="67">
        <v>0</v>
      </c>
      <c r="AT36" s="66">
        <v>7</v>
      </c>
      <c r="AU36" s="58">
        <f t="shared" si="2"/>
        <v>0</v>
      </c>
      <c r="AV36" s="66">
        <v>7</v>
      </c>
      <c r="AW36" s="67">
        <v>0</v>
      </c>
      <c r="AX36" s="66">
        <v>7</v>
      </c>
      <c r="AY36" s="67">
        <v>0</v>
      </c>
      <c r="AZ36" s="66">
        <v>7</v>
      </c>
      <c r="BA36" s="67">
        <v>0</v>
      </c>
      <c r="BB36" s="66">
        <v>7</v>
      </c>
      <c r="BC36" s="58">
        <f t="shared" si="3"/>
        <v>0</v>
      </c>
      <c r="BD36" s="66">
        <v>7</v>
      </c>
      <c r="BE36" s="59">
        <f t="shared" si="4"/>
        <v>0</v>
      </c>
      <c r="BF36" s="66">
        <v>7</v>
      </c>
      <c r="BG36" s="68">
        <v>0</v>
      </c>
      <c r="BH36" s="66">
        <v>7</v>
      </c>
      <c r="BI36" s="68">
        <v>0</v>
      </c>
      <c r="BJ36" s="66">
        <v>7</v>
      </c>
      <c r="BK36" s="68">
        <v>0</v>
      </c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</row>
    <row r="37" spans="1:83" ht="104.25" customHeight="1">
      <c r="A37" s="49"/>
      <c r="B37" s="74"/>
      <c r="C37" s="75"/>
      <c r="D37" s="75"/>
      <c r="E37" s="75"/>
      <c r="F37" s="76"/>
      <c r="G37" s="51"/>
      <c r="H37" s="51"/>
      <c r="I37" s="77"/>
      <c r="J37" s="76"/>
      <c r="K37" s="78">
        <v>1.1000000000000001</v>
      </c>
      <c r="L37" s="61" t="s">
        <v>119</v>
      </c>
      <c r="M37" s="62">
        <v>149</v>
      </c>
      <c r="N37" s="63" t="s">
        <v>120</v>
      </c>
      <c r="O37" s="63">
        <v>7</v>
      </c>
      <c r="P37" s="63" t="s">
        <v>84</v>
      </c>
      <c r="Q37" s="64">
        <v>10000</v>
      </c>
      <c r="R37" s="64" t="s">
        <v>93</v>
      </c>
      <c r="S37" s="65">
        <v>11</v>
      </c>
      <c r="T37" s="65">
        <v>1</v>
      </c>
      <c r="U37" s="65" t="s">
        <v>85</v>
      </c>
      <c r="V37" s="65" t="s">
        <v>86</v>
      </c>
      <c r="W37" s="64" t="s">
        <v>87</v>
      </c>
      <c r="X37" s="66">
        <v>7</v>
      </c>
      <c r="Y37" s="67">
        <v>0</v>
      </c>
      <c r="Z37" s="66">
        <v>7</v>
      </c>
      <c r="AA37" s="67">
        <v>0</v>
      </c>
      <c r="AB37" s="66">
        <v>7</v>
      </c>
      <c r="AC37" s="67">
        <v>0</v>
      </c>
      <c r="AD37" s="66">
        <v>7</v>
      </c>
      <c r="AE37" s="58">
        <f t="shared" si="0"/>
        <v>0</v>
      </c>
      <c r="AF37" s="66">
        <v>7</v>
      </c>
      <c r="AG37" s="67">
        <v>0</v>
      </c>
      <c r="AH37" s="66">
        <v>7</v>
      </c>
      <c r="AI37" s="67">
        <v>0</v>
      </c>
      <c r="AJ37" s="66">
        <v>7</v>
      </c>
      <c r="AK37" s="67">
        <v>0</v>
      </c>
      <c r="AL37" s="66">
        <v>7</v>
      </c>
      <c r="AM37" s="58">
        <f t="shared" si="1"/>
        <v>0</v>
      </c>
      <c r="AN37" s="66">
        <v>7</v>
      </c>
      <c r="AO37" s="67">
        <v>0</v>
      </c>
      <c r="AP37" s="66">
        <v>7</v>
      </c>
      <c r="AQ37" s="67">
        <v>0</v>
      </c>
      <c r="AR37" s="66">
        <v>7</v>
      </c>
      <c r="AS37" s="67">
        <v>0</v>
      </c>
      <c r="AT37" s="66">
        <v>7</v>
      </c>
      <c r="AU37" s="58">
        <f t="shared" si="2"/>
        <v>0</v>
      </c>
      <c r="AV37" s="66">
        <v>7</v>
      </c>
      <c r="AW37" s="67">
        <v>0</v>
      </c>
      <c r="AX37" s="66">
        <v>7</v>
      </c>
      <c r="AY37" s="67">
        <v>0</v>
      </c>
      <c r="AZ37" s="66">
        <v>7</v>
      </c>
      <c r="BA37" s="67">
        <v>0</v>
      </c>
      <c r="BB37" s="66">
        <v>7</v>
      </c>
      <c r="BC37" s="58">
        <f t="shared" si="3"/>
        <v>0</v>
      </c>
      <c r="BD37" s="66">
        <v>7</v>
      </c>
      <c r="BE37" s="59">
        <f t="shared" si="4"/>
        <v>0</v>
      </c>
      <c r="BF37" s="66">
        <v>7</v>
      </c>
      <c r="BG37" s="68">
        <v>0</v>
      </c>
      <c r="BH37" s="66">
        <v>7</v>
      </c>
      <c r="BI37" s="68">
        <v>0</v>
      </c>
      <c r="BJ37" s="66">
        <v>7</v>
      </c>
      <c r="BK37" s="68">
        <v>0</v>
      </c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</row>
    <row r="38" spans="1:83" ht="106.5" customHeight="1">
      <c r="A38" s="49"/>
      <c r="B38" s="74"/>
      <c r="C38" s="75"/>
      <c r="D38" s="75"/>
      <c r="E38" s="75"/>
      <c r="F38" s="76"/>
      <c r="G38" s="51"/>
      <c r="H38" s="51"/>
      <c r="I38" s="77"/>
      <c r="J38" s="76"/>
      <c r="K38" s="53">
        <v>1.1100000000000001</v>
      </c>
      <c r="L38" s="61" t="s">
        <v>121</v>
      </c>
      <c r="M38" s="62">
        <v>149</v>
      </c>
      <c r="N38" s="63" t="s">
        <v>120</v>
      </c>
      <c r="O38" s="63">
        <v>7</v>
      </c>
      <c r="P38" s="63" t="s">
        <v>84</v>
      </c>
      <c r="Q38" s="64">
        <v>10000</v>
      </c>
      <c r="R38" s="64" t="s">
        <v>93</v>
      </c>
      <c r="S38" s="65">
        <v>11</v>
      </c>
      <c r="T38" s="65">
        <v>1</v>
      </c>
      <c r="U38" s="65" t="s">
        <v>85</v>
      </c>
      <c r="V38" s="65" t="s">
        <v>86</v>
      </c>
      <c r="W38" s="64" t="s">
        <v>87</v>
      </c>
      <c r="X38" s="66">
        <v>7</v>
      </c>
      <c r="Y38" s="67">
        <v>0</v>
      </c>
      <c r="Z38" s="66">
        <v>7</v>
      </c>
      <c r="AA38" s="67">
        <v>0</v>
      </c>
      <c r="AB38" s="66">
        <v>7</v>
      </c>
      <c r="AC38" s="67">
        <v>0</v>
      </c>
      <c r="AD38" s="66">
        <v>7</v>
      </c>
      <c r="AE38" s="58">
        <f t="shared" si="0"/>
        <v>0</v>
      </c>
      <c r="AF38" s="66">
        <v>7</v>
      </c>
      <c r="AG38" s="67">
        <v>0</v>
      </c>
      <c r="AH38" s="66">
        <v>7</v>
      </c>
      <c r="AI38" s="67">
        <v>0</v>
      </c>
      <c r="AJ38" s="66">
        <v>7</v>
      </c>
      <c r="AK38" s="67">
        <v>0</v>
      </c>
      <c r="AL38" s="66">
        <v>7</v>
      </c>
      <c r="AM38" s="58">
        <f t="shared" si="1"/>
        <v>0</v>
      </c>
      <c r="AN38" s="66">
        <v>7</v>
      </c>
      <c r="AO38" s="67">
        <v>0</v>
      </c>
      <c r="AP38" s="66">
        <v>7</v>
      </c>
      <c r="AQ38" s="67">
        <v>0</v>
      </c>
      <c r="AR38" s="66">
        <v>7</v>
      </c>
      <c r="AS38" s="67">
        <v>0</v>
      </c>
      <c r="AT38" s="66">
        <v>7</v>
      </c>
      <c r="AU38" s="58">
        <f t="shared" si="2"/>
        <v>0</v>
      </c>
      <c r="AV38" s="66">
        <v>7</v>
      </c>
      <c r="AW38" s="67">
        <v>0</v>
      </c>
      <c r="AX38" s="66">
        <v>7</v>
      </c>
      <c r="AY38" s="67">
        <v>0</v>
      </c>
      <c r="AZ38" s="66">
        <v>7</v>
      </c>
      <c r="BA38" s="67">
        <v>0</v>
      </c>
      <c r="BB38" s="66">
        <v>7</v>
      </c>
      <c r="BC38" s="58">
        <f t="shared" si="3"/>
        <v>0</v>
      </c>
      <c r="BD38" s="66">
        <v>7</v>
      </c>
      <c r="BE38" s="59">
        <f t="shared" si="4"/>
        <v>0</v>
      </c>
      <c r="BF38" s="66">
        <v>7</v>
      </c>
      <c r="BG38" s="68">
        <v>0</v>
      </c>
      <c r="BH38" s="66">
        <v>7</v>
      </c>
      <c r="BI38" s="68">
        <v>0</v>
      </c>
      <c r="BJ38" s="66">
        <v>7</v>
      </c>
      <c r="BK38" s="68">
        <v>0</v>
      </c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</row>
    <row r="39" spans="1:83" ht="221.25" customHeight="1">
      <c r="A39" s="79"/>
      <c r="B39" s="74"/>
      <c r="C39" s="80"/>
      <c r="D39" s="75"/>
      <c r="E39" s="75"/>
      <c r="F39" s="76"/>
      <c r="G39" s="51"/>
      <c r="H39" s="51"/>
      <c r="I39" s="77"/>
      <c r="J39" s="76"/>
      <c r="K39" s="81" t="s">
        <v>122</v>
      </c>
      <c r="L39" s="82" t="s">
        <v>123</v>
      </c>
      <c r="M39" s="83">
        <v>1009</v>
      </c>
      <c r="N39" s="82" t="s">
        <v>114</v>
      </c>
      <c r="O39" s="82">
        <v>2</v>
      </c>
      <c r="P39" s="82" t="s">
        <v>124</v>
      </c>
      <c r="Q39" s="84">
        <v>30000</v>
      </c>
      <c r="R39" s="85" t="s">
        <v>125</v>
      </c>
      <c r="S39" s="85">
        <v>11</v>
      </c>
      <c r="T39" s="85">
        <v>1</v>
      </c>
      <c r="U39" s="85" t="s">
        <v>85</v>
      </c>
      <c r="V39" s="85" t="s">
        <v>86</v>
      </c>
      <c r="W39" s="85" t="s">
        <v>126</v>
      </c>
      <c r="X39" s="86">
        <v>1</v>
      </c>
      <c r="Y39" s="87">
        <v>0</v>
      </c>
      <c r="Z39" s="86">
        <v>0</v>
      </c>
      <c r="AA39" s="87">
        <f>SUM(AA40)</f>
        <v>0</v>
      </c>
      <c r="AB39" s="86">
        <v>0</v>
      </c>
      <c r="AC39" s="87">
        <f>SUM(AC40)</f>
        <v>0</v>
      </c>
      <c r="AD39" s="86">
        <v>1</v>
      </c>
      <c r="AE39" s="58">
        <f t="shared" si="0"/>
        <v>0</v>
      </c>
      <c r="AF39" s="86">
        <v>0</v>
      </c>
      <c r="AG39" s="87">
        <f>SUM(AG40)</f>
        <v>0</v>
      </c>
      <c r="AH39" s="86">
        <v>0</v>
      </c>
      <c r="AI39" s="87">
        <f>SUM(AI40)</f>
        <v>0</v>
      </c>
      <c r="AJ39" s="86">
        <v>1</v>
      </c>
      <c r="AK39" s="87">
        <f>SUM(AK40)</f>
        <v>5000</v>
      </c>
      <c r="AL39" s="86">
        <v>1</v>
      </c>
      <c r="AM39" s="59">
        <f t="shared" ref="AM39:AM40" si="5">AK39</f>
        <v>5000</v>
      </c>
      <c r="AN39" s="86">
        <v>0</v>
      </c>
      <c r="AO39" s="87">
        <f>SUM(AO40)</f>
        <v>0</v>
      </c>
      <c r="AP39" s="86">
        <v>0</v>
      </c>
      <c r="AQ39" s="87">
        <f>SUM(AQ40)</f>
        <v>0</v>
      </c>
      <c r="AR39" s="86">
        <v>0</v>
      </c>
      <c r="AS39" s="87">
        <f>SUM(AS40)</f>
        <v>0</v>
      </c>
      <c r="AT39" s="86">
        <v>0</v>
      </c>
      <c r="AU39" s="58">
        <f t="shared" si="2"/>
        <v>0</v>
      </c>
      <c r="AV39" s="86">
        <v>0</v>
      </c>
      <c r="AW39" s="87">
        <f>SUM(AW40)</f>
        <v>0</v>
      </c>
      <c r="AX39" s="86">
        <v>0</v>
      </c>
      <c r="AY39" s="87">
        <f>SUM(AY40)</f>
        <v>0</v>
      </c>
      <c r="AZ39" s="86">
        <v>0</v>
      </c>
      <c r="BA39" s="87">
        <f>SUM(BA40)</f>
        <v>0</v>
      </c>
      <c r="BB39" s="86">
        <v>0</v>
      </c>
      <c r="BC39" s="58">
        <f t="shared" si="3"/>
        <v>0</v>
      </c>
      <c r="BD39" s="88">
        <v>1</v>
      </c>
      <c r="BE39" s="59">
        <f t="shared" si="4"/>
        <v>5000</v>
      </c>
      <c r="BF39" s="88">
        <v>1</v>
      </c>
      <c r="BG39" s="89">
        <f>AE39+AM39</f>
        <v>5000</v>
      </c>
      <c r="BH39" s="88">
        <v>2</v>
      </c>
      <c r="BI39" s="89">
        <f t="shared" ref="BI39:BI47" si="6">BG39</f>
        <v>5000</v>
      </c>
      <c r="BJ39" s="88">
        <v>2</v>
      </c>
      <c r="BK39" s="89">
        <f>BG39</f>
        <v>5000</v>
      </c>
      <c r="BL39" s="2"/>
      <c r="BM39" s="2"/>
      <c r="BN39" s="2"/>
      <c r="BO39" s="2"/>
      <c r="BP39" s="2"/>
      <c r="BQ39" s="2"/>
      <c r="BR39" s="2"/>
      <c r="BS39" s="2"/>
      <c r="BT39" s="2"/>
    </row>
    <row r="40" spans="1:83" ht="19.5" customHeight="1">
      <c r="A40" s="90"/>
      <c r="B40" s="91"/>
      <c r="C40" s="92"/>
      <c r="D40" s="75"/>
      <c r="E40" s="75"/>
      <c r="F40" s="76"/>
      <c r="G40" s="51"/>
      <c r="H40" s="51"/>
      <c r="I40" s="77"/>
      <c r="J40" s="76"/>
      <c r="K40" s="93"/>
      <c r="L40" s="94"/>
      <c r="M40" s="95"/>
      <c r="N40" s="94"/>
      <c r="O40" s="94"/>
      <c r="P40" s="94"/>
      <c r="Q40" s="96">
        <v>31100</v>
      </c>
      <c r="R40" s="96" t="s">
        <v>127</v>
      </c>
      <c r="S40" s="96"/>
      <c r="T40" s="96"/>
      <c r="U40" s="96"/>
      <c r="V40" s="96"/>
      <c r="W40" s="96"/>
      <c r="X40" s="97">
        <v>1</v>
      </c>
      <c r="Y40" s="98">
        <v>0</v>
      </c>
      <c r="Z40" s="97">
        <v>0</v>
      </c>
      <c r="AA40" s="98">
        <v>0</v>
      </c>
      <c r="AB40" s="97">
        <v>0</v>
      </c>
      <c r="AC40" s="98">
        <v>0</v>
      </c>
      <c r="AD40" s="97">
        <v>1</v>
      </c>
      <c r="AE40" s="58">
        <f t="shared" si="0"/>
        <v>0</v>
      </c>
      <c r="AF40" s="97">
        <v>0</v>
      </c>
      <c r="AG40" s="98">
        <v>0</v>
      </c>
      <c r="AH40" s="97">
        <v>0</v>
      </c>
      <c r="AI40" s="98">
        <v>0</v>
      </c>
      <c r="AJ40" s="66">
        <v>1</v>
      </c>
      <c r="AK40" s="67">
        <v>5000</v>
      </c>
      <c r="AL40" s="66">
        <v>1</v>
      </c>
      <c r="AM40" s="58">
        <f t="shared" si="5"/>
        <v>5000</v>
      </c>
      <c r="AN40" s="97">
        <v>0</v>
      </c>
      <c r="AO40" s="98">
        <v>0</v>
      </c>
      <c r="AP40" s="97">
        <v>0</v>
      </c>
      <c r="AQ40" s="98">
        <v>0</v>
      </c>
      <c r="AR40" s="97">
        <v>0</v>
      </c>
      <c r="AS40" s="98">
        <v>0</v>
      </c>
      <c r="AT40" s="97">
        <v>0</v>
      </c>
      <c r="AU40" s="58">
        <f t="shared" si="2"/>
        <v>0</v>
      </c>
      <c r="AV40" s="97">
        <v>0</v>
      </c>
      <c r="AW40" s="98">
        <v>0</v>
      </c>
      <c r="AX40" s="97">
        <v>0</v>
      </c>
      <c r="AY40" s="98">
        <v>0</v>
      </c>
      <c r="AZ40" s="97">
        <v>0</v>
      </c>
      <c r="BA40" s="98">
        <v>0</v>
      </c>
      <c r="BB40" s="97">
        <v>0</v>
      </c>
      <c r="BC40" s="58">
        <f t="shared" si="3"/>
        <v>0</v>
      </c>
      <c r="BD40" s="99">
        <v>1</v>
      </c>
      <c r="BE40" s="59">
        <f t="shared" si="4"/>
        <v>5000</v>
      </c>
      <c r="BF40" s="99">
        <v>1</v>
      </c>
      <c r="BG40" s="100">
        <f>SUM(AE40+AM40)</f>
        <v>5000</v>
      </c>
      <c r="BH40" s="101">
        <v>2</v>
      </c>
      <c r="BI40" s="102">
        <f t="shared" si="6"/>
        <v>5000</v>
      </c>
      <c r="BJ40" s="101">
        <v>2</v>
      </c>
      <c r="BK40" s="102">
        <f>BI40</f>
        <v>5000</v>
      </c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</row>
    <row r="41" spans="1:83" ht="135.75" customHeight="1">
      <c r="A41" s="79"/>
      <c r="B41" s="74"/>
      <c r="C41" s="80"/>
      <c r="D41" s="75"/>
      <c r="E41" s="75"/>
      <c r="F41" s="76"/>
      <c r="G41" s="51"/>
      <c r="H41" s="51"/>
      <c r="I41" s="77"/>
      <c r="J41" s="76"/>
      <c r="K41" s="103">
        <v>3</v>
      </c>
      <c r="L41" s="104" t="s">
        <v>128</v>
      </c>
      <c r="M41" s="105">
        <v>1009</v>
      </c>
      <c r="N41" s="104" t="s">
        <v>114</v>
      </c>
      <c r="O41" s="104">
        <v>2</v>
      </c>
      <c r="P41" s="104" t="s">
        <v>124</v>
      </c>
      <c r="Q41" s="82" t="s">
        <v>129</v>
      </c>
      <c r="R41" s="104" t="s">
        <v>130</v>
      </c>
      <c r="S41" s="104">
        <v>11</v>
      </c>
      <c r="T41" s="104">
        <v>1</v>
      </c>
      <c r="U41" s="104" t="s">
        <v>85</v>
      </c>
      <c r="V41" s="104" t="s">
        <v>86</v>
      </c>
      <c r="W41" s="104" t="s">
        <v>131</v>
      </c>
      <c r="X41" s="106">
        <v>0</v>
      </c>
      <c r="Y41" s="107">
        <f>SUM(Y42:Y44)</f>
        <v>0</v>
      </c>
      <c r="Z41" s="106">
        <v>0</v>
      </c>
      <c r="AA41" s="107">
        <f>SUM(AA42:AA44)</f>
        <v>0</v>
      </c>
      <c r="AB41" s="106">
        <v>1</v>
      </c>
      <c r="AC41" s="107">
        <f>SUM(AC42:AC44)</f>
        <v>0</v>
      </c>
      <c r="AD41" s="106">
        <v>1</v>
      </c>
      <c r="AE41" s="58">
        <f t="shared" si="0"/>
        <v>0</v>
      </c>
      <c r="AF41" s="106">
        <v>1</v>
      </c>
      <c r="AG41" s="107">
        <f>SUM(AG42:AG44)</f>
        <v>0</v>
      </c>
      <c r="AH41" s="106">
        <v>8</v>
      </c>
      <c r="AI41" s="107">
        <f>SUM(AI42:AI44)</f>
        <v>50718.75</v>
      </c>
      <c r="AJ41" s="106">
        <v>0</v>
      </c>
      <c r="AK41" s="107">
        <f>SUM(AK42:AK44)</f>
        <v>0</v>
      </c>
      <c r="AL41" s="106">
        <v>8</v>
      </c>
      <c r="AM41" s="58">
        <f t="shared" ref="AM41:AM74" si="7">AG41+AI41+AK41</f>
        <v>50718.75</v>
      </c>
      <c r="AN41" s="106">
        <v>0</v>
      </c>
      <c r="AO41" s="107">
        <f>SUM(AO42:AO44)</f>
        <v>0</v>
      </c>
      <c r="AP41" s="106">
        <v>0</v>
      </c>
      <c r="AQ41" s="107">
        <f>SUM(AQ42:AQ44)</f>
        <v>0</v>
      </c>
      <c r="AR41" s="106">
        <v>0</v>
      </c>
      <c r="AS41" s="107">
        <f>SUM(AS42:AS44)</f>
        <v>0</v>
      </c>
      <c r="AT41" s="106">
        <v>0</v>
      </c>
      <c r="AU41" s="58">
        <f t="shared" si="2"/>
        <v>0</v>
      </c>
      <c r="AV41" s="106">
        <v>0</v>
      </c>
      <c r="AW41" s="107">
        <f>SUM(AW42:AW44)</f>
        <v>0</v>
      </c>
      <c r="AX41" s="106"/>
      <c r="AY41" s="107">
        <f>SUM(AY42:AY44)</f>
        <v>0</v>
      </c>
      <c r="AZ41" s="106">
        <v>0</v>
      </c>
      <c r="BA41" s="107">
        <f>SUM(BA42:BA44)</f>
        <v>0</v>
      </c>
      <c r="BB41" s="106">
        <v>0</v>
      </c>
      <c r="BC41" s="58">
        <f t="shared" si="3"/>
        <v>0</v>
      </c>
      <c r="BD41" s="103">
        <v>0</v>
      </c>
      <c r="BE41" s="59">
        <f t="shared" si="4"/>
        <v>50718.75</v>
      </c>
      <c r="BF41" s="103">
        <v>8</v>
      </c>
      <c r="BG41" s="108">
        <f>SUM(BG42:BG44)</f>
        <v>50718.75</v>
      </c>
      <c r="BH41" s="103">
        <v>8</v>
      </c>
      <c r="BI41" s="89">
        <f t="shared" si="6"/>
        <v>50718.75</v>
      </c>
      <c r="BJ41" s="103">
        <v>8</v>
      </c>
      <c r="BK41" s="89">
        <f t="shared" ref="BK41:BK45" si="8">BG41</f>
        <v>50718.75</v>
      </c>
      <c r="BL41" s="2"/>
      <c r="BM41" s="2"/>
      <c r="BN41" s="2"/>
      <c r="BO41" s="2"/>
      <c r="BP41" s="2"/>
      <c r="BQ41" s="2"/>
      <c r="BR41" s="2"/>
      <c r="BS41" s="2"/>
      <c r="BT41" s="2"/>
    </row>
    <row r="42" spans="1:83" ht="18.75" customHeight="1">
      <c r="A42" s="79"/>
      <c r="B42" s="74"/>
      <c r="C42" s="80"/>
      <c r="D42" s="75"/>
      <c r="E42" s="75"/>
      <c r="F42" s="76"/>
      <c r="G42" s="51"/>
      <c r="H42" s="51"/>
      <c r="I42" s="77"/>
      <c r="J42" s="76"/>
      <c r="K42" s="101"/>
      <c r="L42" s="51"/>
      <c r="M42" s="109"/>
      <c r="N42" s="51"/>
      <c r="O42" s="51"/>
      <c r="P42" s="51"/>
      <c r="Q42" s="51">
        <v>26210</v>
      </c>
      <c r="R42" s="51" t="s">
        <v>132</v>
      </c>
      <c r="S42" s="51"/>
      <c r="T42" s="51"/>
      <c r="U42" s="51"/>
      <c r="V42" s="51"/>
      <c r="W42" s="51"/>
      <c r="X42" s="110">
        <v>0</v>
      </c>
      <c r="Y42" s="111">
        <v>0</v>
      </c>
      <c r="Z42" s="110">
        <v>0</v>
      </c>
      <c r="AA42" s="111">
        <v>0</v>
      </c>
      <c r="AB42" s="110">
        <v>1</v>
      </c>
      <c r="AC42" s="111">
        <v>0</v>
      </c>
      <c r="AD42" s="110">
        <v>1</v>
      </c>
      <c r="AE42" s="58">
        <f t="shared" si="0"/>
        <v>0</v>
      </c>
      <c r="AF42" s="110">
        <v>1</v>
      </c>
      <c r="AG42" s="111"/>
      <c r="AH42" s="110">
        <v>2</v>
      </c>
      <c r="AI42" s="111">
        <f>17062.5+15750+5906.25</f>
        <v>38718.75</v>
      </c>
      <c r="AJ42" s="110">
        <v>0</v>
      </c>
      <c r="AK42" s="111">
        <v>0</v>
      </c>
      <c r="AL42" s="110">
        <v>2</v>
      </c>
      <c r="AM42" s="58">
        <f t="shared" si="7"/>
        <v>38718.75</v>
      </c>
      <c r="AN42" s="110">
        <v>0</v>
      </c>
      <c r="AO42" s="111">
        <v>0</v>
      </c>
      <c r="AP42" s="110">
        <v>0</v>
      </c>
      <c r="AQ42" s="111">
        <v>0</v>
      </c>
      <c r="AR42" s="110">
        <v>0</v>
      </c>
      <c r="AS42" s="111">
        <v>0</v>
      </c>
      <c r="AT42" s="110">
        <v>0</v>
      </c>
      <c r="AU42" s="58">
        <f t="shared" si="2"/>
        <v>0</v>
      </c>
      <c r="AV42" s="110">
        <v>0</v>
      </c>
      <c r="AW42" s="111">
        <v>0</v>
      </c>
      <c r="AX42" s="110">
        <v>0</v>
      </c>
      <c r="AY42" s="111">
        <v>0</v>
      </c>
      <c r="AZ42" s="110"/>
      <c r="BA42" s="111">
        <v>0</v>
      </c>
      <c r="BB42" s="110">
        <v>0</v>
      </c>
      <c r="BC42" s="58">
        <f t="shared" si="3"/>
        <v>0</v>
      </c>
      <c r="BD42" s="101">
        <v>0</v>
      </c>
      <c r="BE42" s="59">
        <f t="shared" si="4"/>
        <v>38718.75</v>
      </c>
      <c r="BF42" s="101">
        <v>2</v>
      </c>
      <c r="BG42" s="102">
        <f t="shared" ref="BG42:BG43" si="9">AE42+AM42</f>
        <v>38718.75</v>
      </c>
      <c r="BH42" s="101">
        <v>2</v>
      </c>
      <c r="BI42" s="112">
        <f t="shared" si="6"/>
        <v>38718.75</v>
      </c>
      <c r="BJ42" s="101">
        <v>2</v>
      </c>
      <c r="BK42" s="112">
        <f t="shared" si="8"/>
        <v>38718.75</v>
      </c>
      <c r="BL42" s="2"/>
      <c r="BM42" s="2"/>
      <c r="BN42" s="2"/>
      <c r="BO42" s="2"/>
      <c r="BP42" s="2"/>
      <c r="BQ42" s="2"/>
      <c r="BR42" s="2"/>
      <c r="BS42" s="2"/>
      <c r="BT42" s="2"/>
    </row>
    <row r="43" spans="1:83" ht="18.75" customHeight="1">
      <c r="A43" s="79"/>
      <c r="B43" s="74"/>
      <c r="C43" s="80"/>
      <c r="D43" s="75"/>
      <c r="E43" s="75"/>
      <c r="F43" s="76"/>
      <c r="G43" s="51"/>
      <c r="H43" s="51"/>
      <c r="I43" s="77"/>
      <c r="J43" s="76"/>
      <c r="K43" s="101"/>
      <c r="L43" s="51"/>
      <c r="M43" s="109"/>
      <c r="N43" s="51"/>
      <c r="O43" s="51"/>
      <c r="P43" s="51"/>
      <c r="Q43" s="51">
        <v>35620</v>
      </c>
      <c r="R43" s="51" t="s">
        <v>133</v>
      </c>
      <c r="S43" s="51"/>
      <c r="T43" s="51"/>
      <c r="U43" s="51"/>
      <c r="V43" s="51"/>
      <c r="W43" s="51"/>
      <c r="X43" s="110">
        <v>0</v>
      </c>
      <c r="Y43" s="111">
        <v>0</v>
      </c>
      <c r="Z43" s="110">
        <v>0</v>
      </c>
      <c r="AA43" s="111">
        <v>0</v>
      </c>
      <c r="AB43" s="110">
        <v>1</v>
      </c>
      <c r="AC43" s="111">
        <v>0</v>
      </c>
      <c r="AD43" s="110">
        <v>1</v>
      </c>
      <c r="AE43" s="58">
        <f t="shared" si="0"/>
        <v>0</v>
      </c>
      <c r="AF43" s="110">
        <v>1</v>
      </c>
      <c r="AG43" s="111"/>
      <c r="AH43" s="110">
        <v>2</v>
      </c>
      <c r="AI43" s="111">
        <v>6000</v>
      </c>
      <c r="AJ43" s="110">
        <v>0</v>
      </c>
      <c r="AK43" s="111">
        <v>0</v>
      </c>
      <c r="AL43" s="110">
        <v>2</v>
      </c>
      <c r="AM43" s="58">
        <f t="shared" si="7"/>
        <v>6000</v>
      </c>
      <c r="AN43" s="110">
        <v>0</v>
      </c>
      <c r="AO43" s="111">
        <v>0</v>
      </c>
      <c r="AP43" s="110">
        <v>0</v>
      </c>
      <c r="AQ43" s="111">
        <v>0</v>
      </c>
      <c r="AR43" s="110">
        <v>0</v>
      </c>
      <c r="AS43" s="111">
        <v>0</v>
      </c>
      <c r="AT43" s="110">
        <v>0</v>
      </c>
      <c r="AU43" s="58">
        <f t="shared" si="2"/>
        <v>0</v>
      </c>
      <c r="AV43" s="110">
        <v>0</v>
      </c>
      <c r="AW43" s="111">
        <v>0</v>
      </c>
      <c r="AX43" s="110">
        <v>0</v>
      </c>
      <c r="AY43" s="111">
        <v>0</v>
      </c>
      <c r="AZ43" s="110"/>
      <c r="BA43" s="111">
        <v>0</v>
      </c>
      <c r="BB43" s="110">
        <v>0</v>
      </c>
      <c r="BC43" s="58">
        <f t="shared" si="3"/>
        <v>0</v>
      </c>
      <c r="BD43" s="101">
        <v>0</v>
      </c>
      <c r="BE43" s="59">
        <f t="shared" si="4"/>
        <v>6000</v>
      </c>
      <c r="BF43" s="101">
        <v>2</v>
      </c>
      <c r="BG43" s="112">
        <f t="shared" si="9"/>
        <v>6000</v>
      </c>
      <c r="BH43" s="101">
        <v>2</v>
      </c>
      <c r="BI43" s="112">
        <f t="shared" si="6"/>
        <v>6000</v>
      </c>
      <c r="BJ43" s="101">
        <v>2</v>
      </c>
      <c r="BK43" s="112">
        <f t="shared" si="8"/>
        <v>6000</v>
      </c>
      <c r="BL43" s="2"/>
      <c r="BM43" s="2"/>
      <c r="BN43" s="2"/>
      <c r="BO43" s="2"/>
      <c r="BP43" s="2"/>
      <c r="BQ43" s="2"/>
      <c r="BR43" s="2"/>
      <c r="BS43" s="2"/>
      <c r="BT43" s="2"/>
    </row>
    <row r="44" spans="1:83" ht="18.75" customHeight="1">
      <c r="A44" s="79"/>
      <c r="B44" s="74"/>
      <c r="C44" s="80"/>
      <c r="D44" s="75"/>
      <c r="E44" s="75"/>
      <c r="F44" s="76"/>
      <c r="G44" s="51"/>
      <c r="H44" s="51"/>
      <c r="I44" s="77"/>
      <c r="J44" s="76"/>
      <c r="K44" s="101"/>
      <c r="L44" s="51"/>
      <c r="M44" s="109"/>
      <c r="N44" s="51"/>
      <c r="O44" s="51"/>
      <c r="P44" s="51"/>
      <c r="Q44" s="51">
        <v>26110</v>
      </c>
      <c r="R44" s="51" t="s">
        <v>134</v>
      </c>
      <c r="S44" s="51"/>
      <c r="T44" s="51"/>
      <c r="U44" s="51"/>
      <c r="V44" s="51"/>
      <c r="W44" s="51"/>
      <c r="X44" s="110"/>
      <c r="Y44" s="111"/>
      <c r="Z44" s="110"/>
      <c r="AA44" s="111"/>
      <c r="AB44" s="110">
        <v>0</v>
      </c>
      <c r="AC44" s="111">
        <v>0</v>
      </c>
      <c r="AD44" s="110">
        <v>0</v>
      </c>
      <c r="AE44" s="58">
        <f t="shared" si="0"/>
        <v>0</v>
      </c>
      <c r="AF44" s="110"/>
      <c r="AG44" s="111">
        <v>0</v>
      </c>
      <c r="AH44" s="110">
        <v>4</v>
      </c>
      <c r="AI44" s="111">
        <f>1500*AH44</f>
        <v>6000</v>
      </c>
      <c r="AJ44" s="110"/>
      <c r="AK44" s="111"/>
      <c r="AL44" s="110">
        <v>4</v>
      </c>
      <c r="AM44" s="58">
        <f t="shared" si="7"/>
        <v>6000</v>
      </c>
      <c r="AN44" s="110"/>
      <c r="AO44" s="111"/>
      <c r="AP44" s="110"/>
      <c r="AQ44" s="111"/>
      <c r="AR44" s="110"/>
      <c r="AS44" s="111"/>
      <c r="AT44" s="110"/>
      <c r="AU44" s="58">
        <f t="shared" si="2"/>
        <v>0</v>
      </c>
      <c r="AV44" s="110"/>
      <c r="AW44" s="111"/>
      <c r="AX44" s="110"/>
      <c r="AY44" s="111"/>
      <c r="AZ44" s="110"/>
      <c r="BA44" s="111"/>
      <c r="BB44" s="110"/>
      <c r="BC44" s="58">
        <f t="shared" si="3"/>
        <v>0</v>
      </c>
      <c r="BD44" s="101"/>
      <c r="BE44" s="59">
        <f t="shared" si="4"/>
        <v>6000</v>
      </c>
      <c r="BF44" s="101">
        <v>4</v>
      </c>
      <c r="BG44" s="102">
        <f>AM44</f>
        <v>6000</v>
      </c>
      <c r="BH44" s="101">
        <v>4</v>
      </c>
      <c r="BI44" s="112">
        <f t="shared" si="6"/>
        <v>6000</v>
      </c>
      <c r="BJ44" s="101">
        <v>4</v>
      </c>
      <c r="BK44" s="112">
        <f t="shared" si="8"/>
        <v>6000</v>
      </c>
      <c r="BL44" s="2"/>
      <c r="BM44" s="2"/>
      <c r="BN44" s="2"/>
      <c r="BO44" s="2"/>
      <c r="BP44" s="2"/>
      <c r="BQ44" s="2"/>
      <c r="BR44" s="2"/>
      <c r="BS44" s="2"/>
      <c r="BT44" s="2"/>
    </row>
    <row r="45" spans="1:83" ht="204.75" customHeight="1">
      <c r="A45" s="79"/>
      <c r="B45" s="74"/>
      <c r="C45" s="80"/>
      <c r="D45" s="51"/>
      <c r="E45" s="51"/>
      <c r="F45" s="76"/>
      <c r="G45" s="51"/>
      <c r="H45" s="51"/>
      <c r="I45" s="77"/>
      <c r="J45" s="76"/>
      <c r="K45" s="113">
        <v>4</v>
      </c>
      <c r="L45" s="114" t="s">
        <v>135</v>
      </c>
      <c r="M45" s="115">
        <v>39</v>
      </c>
      <c r="N45" s="85" t="s">
        <v>136</v>
      </c>
      <c r="O45" s="85">
        <v>3</v>
      </c>
      <c r="P45" s="85" t="s">
        <v>124</v>
      </c>
      <c r="Q45" s="84" t="s">
        <v>129</v>
      </c>
      <c r="R45" s="85" t="s">
        <v>137</v>
      </c>
      <c r="S45" s="85">
        <v>11</v>
      </c>
      <c r="T45" s="85">
        <v>1</v>
      </c>
      <c r="U45" s="85" t="s">
        <v>85</v>
      </c>
      <c r="V45" s="85" t="s">
        <v>86</v>
      </c>
      <c r="W45" s="85" t="s">
        <v>138</v>
      </c>
      <c r="X45" s="86">
        <v>0</v>
      </c>
      <c r="Y45" s="87">
        <f>SUM(Y46:Y48)</f>
        <v>0</v>
      </c>
      <c r="Z45" s="86">
        <v>0</v>
      </c>
      <c r="AA45" s="87">
        <f>SUM(AA46:AA48)</f>
        <v>0</v>
      </c>
      <c r="AB45" s="86">
        <v>0</v>
      </c>
      <c r="AC45" s="87">
        <f>SUM(AC46:AC48)</f>
        <v>0</v>
      </c>
      <c r="AD45" s="86"/>
      <c r="AE45" s="58">
        <f t="shared" si="0"/>
        <v>0</v>
      </c>
      <c r="AF45" s="86">
        <v>1</v>
      </c>
      <c r="AG45" s="87">
        <f>SUM(AG46:AG48)</f>
        <v>41981.25</v>
      </c>
      <c r="AH45" s="86">
        <v>1</v>
      </c>
      <c r="AI45" s="87">
        <f>SUM(AI46:AI48)</f>
        <v>9978</v>
      </c>
      <c r="AJ45" s="86">
        <v>1</v>
      </c>
      <c r="AK45" s="87">
        <f>SUM(AK46:AK48)</f>
        <v>9978</v>
      </c>
      <c r="AL45" s="86">
        <v>4</v>
      </c>
      <c r="AM45" s="58">
        <f t="shared" si="7"/>
        <v>61937.25</v>
      </c>
      <c r="AN45" s="86">
        <v>0</v>
      </c>
      <c r="AO45" s="87">
        <f>SUM(AO46:AO48)</f>
        <v>0</v>
      </c>
      <c r="AP45" s="86">
        <v>0</v>
      </c>
      <c r="AQ45" s="87">
        <f>SUM(AQ46:AQ48)</f>
        <v>0</v>
      </c>
      <c r="AR45" s="86">
        <v>1</v>
      </c>
      <c r="AS45" s="87">
        <f>SUM(AS46:AS48)</f>
        <v>9980</v>
      </c>
      <c r="AT45" s="86">
        <v>1</v>
      </c>
      <c r="AU45" s="58">
        <f t="shared" si="2"/>
        <v>9980</v>
      </c>
      <c r="AV45" s="86">
        <v>0</v>
      </c>
      <c r="AW45" s="87">
        <f>SUM(AW46:AW48)</f>
        <v>0</v>
      </c>
      <c r="AX45" s="86">
        <v>1</v>
      </c>
      <c r="AY45" s="87">
        <f>SUM(AY46:AY48)</f>
        <v>0</v>
      </c>
      <c r="AZ45" s="86">
        <v>1</v>
      </c>
      <c r="BA45" s="87">
        <f>SUM(BA46:BA48)</f>
        <v>0</v>
      </c>
      <c r="BB45" s="86">
        <v>1</v>
      </c>
      <c r="BC45" s="58">
        <f t="shared" si="3"/>
        <v>0</v>
      </c>
      <c r="BD45" s="88">
        <v>0</v>
      </c>
      <c r="BE45" s="59">
        <f t="shared" si="4"/>
        <v>71917.25</v>
      </c>
      <c r="BF45" s="88">
        <v>4</v>
      </c>
      <c r="BG45" s="89">
        <f>BC45+AU45+AM45</f>
        <v>71917.25</v>
      </c>
      <c r="BH45" s="88">
        <v>4</v>
      </c>
      <c r="BI45" s="89">
        <f t="shared" si="6"/>
        <v>71917.25</v>
      </c>
      <c r="BJ45" s="88">
        <v>4</v>
      </c>
      <c r="BK45" s="89">
        <f t="shared" si="8"/>
        <v>71917.25</v>
      </c>
      <c r="BL45" s="2"/>
      <c r="BM45" s="2"/>
      <c r="BN45" s="2"/>
      <c r="BO45" s="2"/>
      <c r="BP45" s="2"/>
      <c r="BQ45" s="2"/>
      <c r="BR45" s="2"/>
      <c r="BS45" s="2"/>
      <c r="BT45" s="2"/>
    </row>
    <row r="46" spans="1:83" ht="18" customHeight="1">
      <c r="A46" s="79"/>
      <c r="B46" s="74"/>
      <c r="C46" s="80"/>
      <c r="D46" s="116"/>
      <c r="E46" s="116"/>
      <c r="F46" s="117"/>
      <c r="G46" s="116"/>
      <c r="H46" s="116"/>
      <c r="I46" s="118"/>
      <c r="J46" s="117"/>
      <c r="K46" s="119"/>
      <c r="L46" s="120"/>
      <c r="M46" s="121"/>
      <c r="N46" s="120"/>
      <c r="O46" s="120"/>
      <c r="P46" s="120"/>
      <c r="Q46" s="116">
        <v>26210</v>
      </c>
      <c r="R46" s="116" t="s">
        <v>132</v>
      </c>
      <c r="S46" s="120"/>
      <c r="T46" s="120"/>
      <c r="U46" s="120"/>
      <c r="V46" s="120"/>
      <c r="W46" s="120"/>
      <c r="X46" s="66">
        <v>0</v>
      </c>
      <c r="Y46" s="67">
        <v>0</v>
      </c>
      <c r="Z46" s="66">
        <v>0</v>
      </c>
      <c r="AA46" s="67">
        <v>0</v>
      </c>
      <c r="AB46" s="66">
        <v>0</v>
      </c>
      <c r="AC46" s="67">
        <v>0</v>
      </c>
      <c r="AD46" s="66">
        <v>0</v>
      </c>
      <c r="AE46" s="58">
        <f t="shared" si="0"/>
        <v>0</v>
      </c>
      <c r="AF46" s="66">
        <v>1</v>
      </c>
      <c r="AG46" s="67">
        <f>17062.5+11012.5+5906.25</f>
        <v>33981.25</v>
      </c>
      <c r="AH46" s="66">
        <v>0</v>
      </c>
      <c r="AI46" s="67">
        <v>0</v>
      </c>
      <c r="AJ46" s="66">
        <v>0</v>
      </c>
      <c r="AK46" s="67">
        <v>0</v>
      </c>
      <c r="AL46" s="66">
        <v>1</v>
      </c>
      <c r="AM46" s="58">
        <f t="shared" si="7"/>
        <v>33981.25</v>
      </c>
      <c r="AN46" s="66">
        <v>0</v>
      </c>
      <c r="AO46" s="67">
        <v>0</v>
      </c>
      <c r="AP46" s="66">
        <v>0</v>
      </c>
      <c r="AQ46" s="67">
        <v>0</v>
      </c>
      <c r="AR46" s="66">
        <v>0</v>
      </c>
      <c r="AS46" s="67">
        <v>0</v>
      </c>
      <c r="AT46" s="66">
        <v>0</v>
      </c>
      <c r="AU46" s="58">
        <f t="shared" si="2"/>
        <v>0</v>
      </c>
      <c r="AV46" s="66">
        <v>0</v>
      </c>
      <c r="AW46" s="67">
        <v>0</v>
      </c>
      <c r="AX46" s="66">
        <v>0</v>
      </c>
      <c r="AY46" s="67">
        <v>0</v>
      </c>
      <c r="AZ46" s="66">
        <v>0</v>
      </c>
      <c r="BA46" s="67">
        <v>0</v>
      </c>
      <c r="BB46" s="66">
        <v>0</v>
      </c>
      <c r="BC46" s="58">
        <f t="shared" si="3"/>
        <v>0</v>
      </c>
      <c r="BD46" s="122">
        <v>0</v>
      </c>
      <c r="BE46" s="59">
        <f t="shared" si="4"/>
        <v>33981.25</v>
      </c>
      <c r="BF46" s="122">
        <v>1</v>
      </c>
      <c r="BG46" s="123">
        <f t="shared" ref="BG46:BG47" si="10">AG46</f>
        <v>33981.25</v>
      </c>
      <c r="BH46" s="122">
        <v>1</v>
      </c>
      <c r="BI46" s="123">
        <f t="shared" si="6"/>
        <v>33981.25</v>
      </c>
      <c r="BJ46" s="122">
        <v>1</v>
      </c>
      <c r="BK46" s="123">
        <f t="shared" ref="BK46:BK48" si="11">BI46</f>
        <v>33981.25</v>
      </c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</row>
    <row r="47" spans="1:83" ht="18" customHeight="1">
      <c r="A47" s="79"/>
      <c r="B47" s="74"/>
      <c r="C47" s="80"/>
      <c r="D47" s="116"/>
      <c r="E47" s="116"/>
      <c r="F47" s="117"/>
      <c r="G47" s="116"/>
      <c r="H47" s="116"/>
      <c r="I47" s="118"/>
      <c r="J47" s="117"/>
      <c r="K47" s="119"/>
      <c r="L47" s="120"/>
      <c r="M47" s="121"/>
      <c r="N47" s="120"/>
      <c r="O47" s="120"/>
      <c r="P47" s="120"/>
      <c r="Q47" s="120">
        <v>35620</v>
      </c>
      <c r="R47" s="120" t="s">
        <v>139</v>
      </c>
      <c r="S47" s="120"/>
      <c r="T47" s="120"/>
      <c r="U47" s="120"/>
      <c r="V47" s="120"/>
      <c r="W47" s="120"/>
      <c r="X47" s="66">
        <v>0</v>
      </c>
      <c r="Y47" s="67">
        <v>0</v>
      </c>
      <c r="Z47" s="66">
        <v>0</v>
      </c>
      <c r="AA47" s="67">
        <v>0</v>
      </c>
      <c r="AB47" s="66">
        <v>0</v>
      </c>
      <c r="AC47" s="67">
        <v>0</v>
      </c>
      <c r="AD47" s="66">
        <v>0</v>
      </c>
      <c r="AE47" s="58">
        <f t="shared" si="0"/>
        <v>0</v>
      </c>
      <c r="AF47" s="66">
        <v>1</v>
      </c>
      <c r="AG47" s="67">
        <v>8000</v>
      </c>
      <c r="AH47" s="66">
        <v>0</v>
      </c>
      <c r="AI47" s="67">
        <v>0</v>
      </c>
      <c r="AJ47" s="66">
        <v>0</v>
      </c>
      <c r="AK47" s="67">
        <v>0</v>
      </c>
      <c r="AL47" s="66">
        <v>1</v>
      </c>
      <c r="AM47" s="58">
        <f t="shared" si="7"/>
        <v>8000</v>
      </c>
      <c r="AN47" s="66">
        <v>0</v>
      </c>
      <c r="AO47" s="67">
        <v>0</v>
      </c>
      <c r="AP47" s="66">
        <v>0</v>
      </c>
      <c r="AQ47" s="67">
        <v>0</v>
      </c>
      <c r="AR47" s="66">
        <v>0</v>
      </c>
      <c r="AS47" s="67">
        <v>0</v>
      </c>
      <c r="AT47" s="66">
        <v>0</v>
      </c>
      <c r="AU47" s="58">
        <f t="shared" si="2"/>
        <v>0</v>
      </c>
      <c r="AV47" s="66">
        <v>0</v>
      </c>
      <c r="AW47" s="67">
        <v>0</v>
      </c>
      <c r="AX47" s="66">
        <v>0</v>
      </c>
      <c r="AY47" s="67">
        <v>0</v>
      </c>
      <c r="AZ47" s="66">
        <v>0</v>
      </c>
      <c r="BA47" s="67">
        <v>0</v>
      </c>
      <c r="BB47" s="66">
        <v>0</v>
      </c>
      <c r="BC47" s="58">
        <f t="shared" si="3"/>
        <v>0</v>
      </c>
      <c r="BD47" s="122">
        <v>0</v>
      </c>
      <c r="BE47" s="59">
        <f t="shared" si="4"/>
        <v>8000</v>
      </c>
      <c r="BF47" s="122">
        <v>1</v>
      </c>
      <c r="BG47" s="123">
        <f t="shared" si="10"/>
        <v>8000</v>
      </c>
      <c r="BH47" s="122">
        <v>1</v>
      </c>
      <c r="BI47" s="123">
        <f t="shared" si="6"/>
        <v>8000</v>
      </c>
      <c r="BJ47" s="122">
        <v>1</v>
      </c>
      <c r="BK47" s="123">
        <f t="shared" si="11"/>
        <v>8000</v>
      </c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</row>
    <row r="48" spans="1:83" ht="19.5" customHeight="1">
      <c r="A48" s="90"/>
      <c r="B48" s="91"/>
      <c r="C48" s="92"/>
      <c r="D48" s="51"/>
      <c r="E48" s="51"/>
      <c r="F48" s="76"/>
      <c r="G48" s="51"/>
      <c r="H48" s="51"/>
      <c r="I48" s="77"/>
      <c r="J48" s="76"/>
      <c r="K48" s="124"/>
      <c r="L48" s="96"/>
      <c r="M48" s="125"/>
      <c r="N48" s="96"/>
      <c r="O48" s="96"/>
      <c r="P48" s="96"/>
      <c r="Q48" s="96">
        <v>31100</v>
      </c>
      <c r="R48" s="51" t="s">
        <v>140</v>
      </c>
      <c r="S48" s="96"/>
      <c r="T48" s="96"/>
      <c r="U48" s="96"/>
      <c r="V48" s="96"/>
      <c r="W48" s="96"/>
      <c r="X48" s="97">
        <v>0</v>
      </c>
      <c r="Y48" s="98">
        <v>0</v>
      </c>
      <c r="Z48" s="97">
        <v>0</v>
      </c>
      <c r="AA48" s="98">
        <v>0</v>
      </c>
      <c r="AB48" s="97">
        <v>0</v>
      </c>
      <c r="AC48" s="98">
        <v>0</v>
      </c>
      <c r="AD48" s="97">
        <v>0</v>
      </c>
      <c r="AE48" s="58">
        <f t="shared" si="0"/>
        <v>0</v>
      </c>
      <c r="AF48" s="97">
        <v>0</v>
      </c>
      <c r="AG48" s="98">
        <v>0</v>
      </c>
      <c r="AH48" s="97">
        <v>1</v>
      </c>
      <c r="AI48" s="98">
        <v>9978</v>
      </c>
      <c r="AJ48" s="97">
        <v>1</v>
      </c>
      <c r="AK48" s="98">
        <v>9978</v>
      </c>
      <c r="AL48" s="97">
        <v>2</v>
      </c>
      <c r="AM48" s="58">
        <f t="shared" si="7"/>
        <v>19956</v>
      </c>
      <c r="AN48" s="97">
        <v>0</v>
      </c>
      <c r="AO48" s="98">
        <v>0</v>
      </c>
      <c r="AP48" s="97">
        <v>0</v>
      </c>
      <c r="AQ48" s="98">
        <v>0</v>
      </c>
      <c r="AR48" s="97">
        <v>1</v>
      </c>
      <c r="AS48" s="98">
        <v>9980</v>
      </c>
      <c r="AT48" s="97">
        <v>1</v>
      </c>
      <c r="AU48" s="58">
        <f t="shared" si="2"/>
        <v>9980</v>
      </c>
      <c r="AV48" s="97">
        <v>0</v>
      </c>
      <c r="AW48" s="98">
        <v>0</v>
      </c>
      <c r="AX48" s="97">
        <v>1</v>
      </c>
      <c r="AY48" s="98">
        <v>0</v>
      </c>
      <c r="AZ48" s="97">
        <v>1</v>
      </c>
      <c r="BA48" s="98">
        <v>0</v>
      </c>
      <c r="BB48" s="97">
        <v>1</v>
      </c>
      <c r="BC48" s="58">
        <f t="shared" si="3"/>
        <v>0</v>
      </c>
      <c r="BD48" s="99">
        <v>0</v>
      </c>
      <c r="BE48" s="59">
        <f t="shared" si="4"/>
        <v>29936</v>
      </c>
      <c r="BF48" s="99">
        <v>3</v>
      </c>
      <c r="BG48" s="100">
        <f>SUM(BC48+AU48+AM48)</f>
        <v>29936</v>
      </c>
      <c r="BH48" s="99">
        <v>3</v>
      </c>
      <c r="BI48" s="100">
        <f>SUM(BC48+AU48+AM48)</f>
        <v>29936</v>
      </c>
      <c r="BJ48" s="99">
        <v>3</v>
      </c>
      <c r="BK48" s="100">
        <f t="shared" si="11"/>
        <v>29936</v>
      </c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</row>
    <row r="49" spans="1:83" ht="176.25" customHeight="1">
      <c r="A49" s="79"/>
      <c r="B49" s="74"/>
      <c r="C49" s="51"/>
      <c r="D49" s="69"/>
      <c r="E49" s="51"/>
      <c r="F49" s="76"/>
      <c r="G49" s="51"/>
      <c r="H49" s="51"/>
      <c r="I49" s="77"/>
      <c r="J49" s="76"/>
      <c r="K49" s="126">
        <v>5</v>
      </c>
      <c r="L49" s="104" t="s">
        <v>141</v>
      </c>
      <c r="M49" s="105">
        <v>417</v>
      </c>
      <c r="N49" s="104" t="s">
        <v>142</v>
      </c>
      <c r="O49" s="104">
        <v>2</v>
      </c>
      <c r="P49" s="104" t="s">
        <v>124</v>
      </c>
      <c r="Q49" s="82" t="s">
        <v>143</v>
      </c>
      <c r="R49" s="104" t="s">
        <v>130</v>
      </c>
      <c r="S49" s="104">
        <v>11</v>
      </c>
      <c r="T49" s="104">
        <v>1</v>
      </c>
      <c r="U49" s="104" t="s">
        <v>85</v>
      </c>
      <c r="V49" s="104" t="s">
        <v>86</v>
      </c>
      <c r="W49" s="104" t="s">
        <v>144</v>
      </c>
      <c r="X49" s="106">
        <v>0</v>
      </c>
      <c r="Y49" s="107">
        <f>SUM(Y50:Y52)</f>
        <v>0</v>
      </c>
      <c r="Z49" s="106">
        <v>0</v>
      </c>
      <c r="AA49" s="107">
        <f>SUM(AA50:AA52)</f>
        <v>0</v>
      </c>
      <c r="AB49" s="106">
        <v>0</v>
      </c>
      <c r="AC49" s="107">
        <f>SUM(AC50:AC52)</f>
        <v>0</v>
      </c>
      <c r="AD49" s="106">
        <v>0</v>
      </c>
      <c r="AE49" s="58">
        <f t="shared" si="0"/>
        <v>0</v>
      </c>
      <c r="AF49" s="106">
        <v>0</v>
      </c>
      <c r="AG49" s="107">
        <f>SUM(AG50:AG52)</f>
        <v>0</v>
      </c>
      <c r="AH49" s="106">
        <v>0</v>
      </c>
      <c r="AI49" s="107">
        <f>SUM(AI50:AI52)</f>
        <v>0</v>
      </c>
      <c r="AJ49" s="106">
        <v>2</v>
      </c>
      <c r="AK49" s="107">
        <f>SUM(AK50:AK52)</f>
        <v>61582</v>
      </c>
      <c r="AL49" s="106">
        <v>2</v>
      </c>
      <c r="AM49" s="58">
        <f t="shared" si="7"/>
        <v>61582</v>
      </c>
      <c r="AN49" s="106">
        <v>0</v>
      </c>
      <c r="AO49" s="107">
        <f>SUM(AO50:AO52)</f>
        <v>0</v>
      </c>
      <c r="AP49" s="106">
        <v>0</v>
      </c>
      <c r="AQ49" s="107">
        <f>SUM(AQ50:AQ52)</f>
        <v>0</v>
      </c>
      <c r="AR49" s="106">
        <v>0</v>
      </c>
      <c r="AS49" s="107">
        <f>SUM(AS50:AS52)</f>
        <v>0</v>
      </c>
      <c r="AT49" s="106">
        <v>0</v>
      </c>
      <c r="AU49" s="58">
        <f t="shared" si="2"/>
        <v>0</v>
      </c>
      <c r="AV49" s="106">
        <v>3</v>
      </c>
      <c r="AW49" s="107">
        <f>SUM(AW50:AW52)</f>
        <v>104718</v>
      </c>
      <c r="AX49" s="106">
        <v>0</v>
      </c>
      <c r="AY49" s="107">
        <f>SUM(AY50:AY52)</f>
        <v>0</v>
      </c>
      <c r="AZ49" s="106">
        <v>0</v>
      </c>
      <c r="BA49" s="107">
        <f>SUM(BA50:BA52)</f>
        <v>0</v>
      </c>
      <c r="BB49" s="106">
        <v>3</v>
      </c>
      <c r="BC49" s="58">
        <f t="shared" si="3"/>
        <v>104718</v>
      </c>
      <c r="BD49" s="103">
        <v>0</v>
      </c>
      <c r="BE49" s="59">
        <f t="shared" si="4"/>
        <v>166300</v>
      </c>
      <c r="BF49" s="103">
        <v>5</v>
      </c>
      <c r="BG49" s="108">
        <f>BC49+AM49</f>
        <v>166300</v>
      </c>
      <c r="BH49" s="103">
        <v>5</v>
      </c>
      <c r="BI49" s="108">
        <f t="shared" ref="BI49:BI58" si="12">BG49</f>
        <v>166300</v>
      </c>
      <c r="BJ49" s="103">
        <v>5</v>
      </c>
      <c r="BK49" s="108">
        <f t="shared" ref="BK49:BK52" si="13">BG49</f>
        <v>166300</v>
      </c>
      <c r="BL49" s="2"/>
      <c r="BM49" s="2"/>
      <c r="BN49" s="2"/>
      <c r="BO49" s="2"/>
      <c r="BP49" s="2"/>
      <c r="BQ49" s="2"/>
      <c r="BR49" s="2"/>
      <c r="BS49" s="2"/>
      <c r="BT49" s="2"/>
    </row>
    <row r="50" spans="1:83" ht="15.75" customHeight="1">
      <c r="A50" s="79"/>
      <c r="B50" s="74"/>
      <c r="C50" s="80"/>
      <c r="D50" s="51"/>
      <c r="E50" s="51"/>
      <c r="F50" s="76"/>
      <c r="G50" s="51"/>
      <c r="H50" s="51"/>
      <c r="I50" s="77"/>
      <c r="J50" s="76"/>
      <c r="K50" s="127"/>
      <c r="L50" s="51"/>
      <c r="M50" s="128"/>
      <c r="N50" s="116"/>
      <c r="O50" s="116"/>
      <c r="P50" s="116"/>
      <c r="Q50" s="116">
        <v>26210</v>
      </c>
      <c r="R50" s="116" t="s">
        <v>132</v>
      </c>
      <c r="S50" s="116"/>
      <c r="T50" s="116"/>
      <c r="U50" s="116"/>
      <c r="V50" s="116"/>
      <c r="W50" s="116"/>
      <c r="X50" s="129">
        <v>0</v>
      </c>
      <c r="Y50" s="68">
        <v>0</v>
      </c>
      <c r="Z50" s="129">
        <v>0</v>
      </c>
      <c r="AA50" s="68">
        <v>0</v>
      </c>
      <c r="AB50" s="129">
        <v>0</v>
      </c>
      <c r="AC50" s="68">
        <v>0</v>
      </c>
      <c r="AD50" s="129">
        <v>0</v>
      </c>
      <c r="AE50" s="58">
        <f t="shared" si="0"/>
        <v>0</v>
      </c>
      <c r="AF50" s="129">
        <v>0</v>
      </c>
      <c r="AG50" s="68">
        <v>0</v>
      </c>
      <c r="AH50" s="129">
        <v>0</v>
      </c>
      <c r="AI50" s="68">
        <v>0</v>
      </c>
      <c r="AJ50" s="129">
        <v>1</v>
      </c>
      <c r="AK50" s="68">
        <f>40687.5+5894.5</f>
        <v>46582</v>
      </c>
      <c r="AL50" s="129">
        <v>1</v>
      </c>
      <c r="AM50" s="58">
        <f t="shared" si="7"/>
        <v>46582</v>
      </c>
      <c r="AN50" s="129">
        <v>0</v>
      </c>
      <c r="AO50" s="68">
        <v>0</v>
      </c>
      <c r="AP50" s="129">
        <v>0</v>
      </c>
      <c r="AQ50" s="68">
        <v>0</v>
      </c>
      <c r="AR50" s="129">
        <v>0</v>
      </c>
      <c r="AS50" s="68">
        <v>0</v>
      </c>
      <c r="AT50" s="129">
        <v>0</v>
      </c>
      <c r="AU50" s="58">
        <f t="shared" si="2"/>
        <v>0</v>
      </c>
      <c r="AV50" s="129">
        <v>1</v>
      </c>
      <c r="AW50" s="68">
        <f>74812+5906</f>
        <v>80718</v>
      </c>
      <c r="AX50" s="129">
        <v>0</v>
      </c>
      <c r="AY50" s="68">
        <v>0</v>
      </c>
      <c r="AZ50" s="129">
        <v>0</v>
      </c>
      <c r="BA50" s="68">
        <v>0</v>
      </c>
      <c r="BB50" s="129">
        <v>1</v>
      </c>
      <c r="BC50" s="58">
        <f t="shared" si="3"/>
        <v>80718</v>
      </c>
      <c r="BD50" s="130">
        <v>0</v>
      </c>
      <c r="BE50" s="59">
        <f t="shared" si="4"/>
        <v>127300</v>
      </c>
      <c r="BF50" s="130">
        <v>2</v>
      </c>
      <c r="BG50" s="112">
        <f t="shared" ref="BG50:BG51" si="14">SUM(BC50+AU50+AM50)</f>
        <v>127300</v>
      </c>
      <c r="BH50" s="130">
        <v>2</v>
      </c>
      <c r="BI50" s="112">
        <f t="shared" si="12"/>
        <v>127300</v>
      </c>
      <c r="BJ50" s="130">
        <v>2</v>
      </c>
      <c r="BK50" s="112">
        <f t="shared" si="13"/>
        <v>127300</v>
      </c>
      <c r="BL50" s="2"/>
      <c r="BM50" s="2"/>
      <c r="BN50" s="2"/>
      <c r="BO50" s="2"/>
      <c r="BP50" s="2"/>
      <c r="BQ50" s="2"/>
      <c r="BR50" s="2"/>
      <c r="BS50" s="2"/>
      <c r="BT50" s="2"/>
    </row>
    <row r="51" spans="1:83" ht="15.75" customHeight="1">
      <c r="A51" s="131"/>
      <c r="B51" s="132"/>
      <c r="C51" s="133"/>
      <c r="D51" s="96"/>
      <c r="E51" s="96"/>
      <c r="F51" s="134"/>
      <c r="G51" s="96"/>
      <c r="H51" s="96"/>
      <c r="I51" s="94"/>
      <c r="J51" s="134"/>
      <c r="K51" s="124"/>
      <c r="L51" s="96"/>
      <c r="M51" s="121"/>
      <c r="N51" s="120"/>
      <c r="O51" s="120"/>
      <c r="P51" s="120"/>
      <c r="Q51" s="120">
        <v>35620</v>
      </c>
      <c r="R51" s="120" t="s">
        <v>139</v>
      </c>
      <c r="S51" s="120"/>
      <c r="T51" s="120"/>
      <c r="U51" s="120"/>
      <c r="V51" s="120"/>
      <c r="W51" s="120"/>
      <c r="X51" s="66">
        <v>0</v>
      </c>
      <c r="Y51" s="67">
        <v>0</v>
      </c>
      <c r="Z51" s="66">
        <v>0</v>
      </c>
      <c r="AA51" s="67">
        <v>0</v>
      </c>
      <c r="AB51" s="66">
        <v>0</v>
      </c>
      <c r="AC51" s="67">
        <v>0</v>
      </c>
      <c r="AD51" s="66">
        <v>0</v>
      </c>
      <c r="AE51" s="58">
        <f t="shared" si="0"/>
        <v>0</v>
      </c>
      <c r="AF51" s="66">
        <v>0</v>
      </c>
      <c r="AG51" s="67">
        <v>0</v>
      </c>
      <c r="AH51" s="66">
        <v>0</v>
      </c>
      <c r="AI51" s="67">
        <v>0</v>
      </c>
      <c r="AJ51" s="66">
        <v>1</v>
      </c>
      <c r="AK51" s="67">
        <v>15000</v>
      </c>
      <c r="AL51" s="66">
        <v>1</v>
      </c>
      <c r="AM51" s="58">
        <f t="shared" si="7"/>
        <v>15000</v>
      </c>
      <c r="AN51" s="66">
        <v>0</v>
      </c>
      <c r="AO51" s="67">
        <v>0</v>
      </c>
      <c r="AP51" s="66">
        <v>0</v>
      </c>
      <c r="AQ51" s="67">
        <v>0</v>
      </c>
      <c r="AR51" s="66">
        <v>0</v>
      </c>
      <c r="AS51" s="67">
        <v>0</v>
      </c>
      <c r="AT51" s="66">
        <v>0</v>
      </c>
      <c r="AU51" s="58">
        <f t="shared" si="2"/>
        <v>0</v>
      </c>
      <c r="AV51" s="66">
        <v>1</v>
      </c>
      <c r="AW51" s="67">
        <v>15000</v>
      </c>
      <c r="AX51" s="66">
        <v>0</v>
      </c>
      <c r="AY51" s="67">
        <v>0</v>
      </c>
      <c r="AZ51" s="66">
        <v>0</v>
      </c>
      <c r="BA51" s="67">
        <v>0</v>
      </c>
      <c r="BB51" s="66">
        <v>1</v>
      </c>
      <c r="BC51" s="58">
        <f t="shared" si="3"/>
        <v>15000</v>
      </c>
      <c r="BD51" s="122">
        <v>0</v>
      </c>
      <c r="BE51" s="59">
        <f t="shared" si="4"/>
        <v>30000</v>
      </c>
      <c r="BF51" s="122">
        <v>2</v>
      </c>
      <c r="BG51" s="123">
        <f t="shared" si="14"/>
        <v>30000</v>
      </c>
      <c r="BH51" s="122">
        <v>2</v>
      </c>
      <c r="BI51" s="123">
        <f t="shared" si="12"/>
        <v>30000</v>
      </c>
      <c r="BJ51" s="122">
        <v>2</v>
      </c>
      <c r="BK51" s="123">
        <f t="shared" si="13"/>
        <v>30000</v>
      </c>
      <c r="BL51" s="2"/>
      <c r="BM51" s="2"/>
      <c r="BN51" s="2"/>
      <c r="BO51" s="2"/>
      <c r="BP51" s="2"/>
      <c r="BQ51" s="2"/>
      <c r="BR51" s="2"/>
      <c r="BS51" s="2"/>
      <c r="BT51" s="2"/>
    </row>
    <row r="52" spans="1:83" ht="15.75" customHeight="1">
      <c r="A52" s="131"/>
      <c r="B52" s="132"/>
      <c r="C52" s="133"/>
      <c r="D52" s="96"/>
      <c r="E52" s="96"/>
      <c r="F52" s="134"/>
      <c r="G52" s="96"/>
      <c r="H52" s="96"/>
      <c r="I52" s="94"/>
      <c r="J52" s="134"/>
      <c r="K52" s="124"/>
      <c r="L52" s="96"/>
      <c r="M52" s="121"/>
      <c r="N52" s="120"/>
      <c r="O52" s="120"/>
      <c r="P52" s="120"/>
      <c r="Q52" s="51">
        <v>26110</v>
      </c>
      <c r="R52" s="51" t="s">
        <v>134</v>
      </c>
      <c r="S52" s="120"/>
      <c r="T52" s="120"/>
      <c r="U52" s="120"/>
      <c r="V52" s="120"/>
      <c r="W52" s="120"/>
      <c r="X52" s="66">
        <v>0</v>
      </c>
      <c r="Y52" s="67">
        <v>0</v>
      </c>
      <c r="Z52" s="66">
        <v>0</v>
      </c>
      <c r="AA52" s="67">
        <v>0</v>
      </c>
      <c r="AB52" s="66">
        <v>0</v>
      </c>
      <c r="AC52" s="67">
        <v>0</v>
      </c>
      <c r="AD52" s="66">
        <v>0</v>
      </c>
      <c r="AE52" s="58">
        <f t="shared" si="0"/>
        <v>0</v>
      </c>
      <c r="AF52" s="66">
        <v>0</v>
      </c>
      <c r="AG52" s="67">
        <v>0</v>
      </c>
      <c r="AH52" s="66">
        <v>0</v>
      </c>
      <c r="AI52" s="67">
        <v>0</v>
      </c>
      <c r="AJ52" s="66">
        <v>0</v>
      </c>
      <c r="AK52" s="67">
        <v>0</v>
      </c>
      <c r="AL52" s="66">
        <v>0</v>
      </c>
      <c r="AM52" s="58">
        <f t="shared" si="7"/>
        <v>0</v>
      </c>
      <c r="AN52" s="66">
        <v>0</v>
      </c>
      <c r="AO52" s="67">
        <v>0</v>
      </c>
      <c r="AP52" s="66">
        <v>0</v>
      </c>
      <c r="AQ52" s="67">
        <v>0</v>
      </c>
      <c r="AR52" s="66">
        <v>0</v>
      </c>
      <c r="AS52" s="67">
        <v>0</v>
      </c>
      <c r="AT52" s="66">
        <v>0</v>
      </c>
      <c r="AU52" s="58">
        <f t="shared" si="2"/>
        <v>0</v>
      </c>
      <c r="AV52" s="66">
        <v>1</v>
      </c>
      <c r="AW52" s="67">
        <f>3000*3</f>
        <v>9000</v>
      </c>
      <c r="AX52" s="66">
        <v>0</v>
      </c>
      <c r="AY52" s="67">
        <v>0</v>
      </c>
      <c r="AZ52" s="66">
        <v>0</v>
      </c>
      <c r="BA52" s="67">
        <v>0</v>
      </c>
      <c r="BB52" s="66">
        <v>1</v>
      </c>
      <c r="BC52" s="58">
        <f t="shared" si="3"/>
        <v>9000</v>
      </c>
      <c r="BD52" s="66">
        <v>0</v>
      </c>
      <c r="BE52" s="59">
        <f t="shared" si="4"/>
        <v>9000</v>
      </c>
      <c r="BF52" s="66">
        <v>1</v>
      </c>
      <c r="BG52" s="123">
        <f>AW52</f>
        <v>9000</v>
      </c>
      <c r="BH52" s="122">
        <v>1</v>
      </c>
      <c r="BI52" s="123">
        <f t="shared" si="12"/>
        <v>9000</v>
      </c>
      <c r="BJ52" s="66">
        <v>1</v>
      </c>
      <c r="BK52" s="123">
        <f t="shared" si="13"/>
        <v>9000</v>
      </c>
      <c r="BL52" s="2"/>
      <c r="BM52" s="2"/>
      <c r="BN52" s="2"/>
      <c r="BO52" s="2"/>
      <c r="BP52" s="2"/>
      <c r="BQ52" s="2"/>
      <c r="BR52" s="2"/>
      <c r="BS52" s="2"/>
      <c r="BT52" s="2"/>
    </row>
    <row r="53" spans="1:83" ht="84.75" customHeight="1">
      <c r="A53" s="131"/>
      <c r="B53" s="132"/>
      <c r="C53" s="133"/>
      <c r="D53" s="96"/>
      <c r="E53" s="96"/>
      <c r="F53" s="134"/>
      <c r="G53" s="96"/>
      <c r="H53" s="96"/>
      <c r="I53" s="94"/>
      <c r="J53" s="134"/>
      <c r="K53" s="126">
        <v>6</v>
      </c>
      <c r="L53" s="104" t="s">
        <v>145</v>
      </c>
      <c r="M53" s="105">
        <v>39</v>
      </c>
      <c r="N53" s="104" t="s">
        <v>146</v>
      </c>
      <c r="O53" s="104">
        <v>1</v>
      </c>
      <c r="P53" s="82" t="s">
        <v>147</v>
      </c>
      <c r="Q53" s="84">
        <v>30000</v>
      </c>
      <c r="R53" s="85" t="s">
        <v>125</v>
      </c>
      <c r="S53" s="104">
        <v>11</v>
      </c>
      <c r="T53" s="104">
        <v>1</v>
      </c>
      <c r="U53" s="104" t="s">
        <v>85</v>
      </c>
      <c r="V53" s="104" t="s">
        <v>86</v>
      </c>
      <c r="W53" s="104" t="s">
        <v>144</v>
      </c>
      <c r="X53" s="106">
        <v>0</v>
      </c>
      <c r="Y53" s="107">
        <f>SUM(Y54)</f>
        <v>0</v>
      </c>
      <c r="Z53" s="106">
        <v>0</v>
      </c>
      <c r="AA53" s="107">
        <f>SUM(AA54)</f>
        <v>0</v>
      </c>
      <c r="AB53" s="106">
        <v>0</v>
      </c>
      <c r="AC53" s="107">
        <f>SUM(AC54)</f>
        <v>0</v>
      </c>
      <c r="AD53" s="106">
        <v>0</v>
      </c>
      <c r="AE53" s="58">
        <f t="shared" si="0"/>
        <v>0</v>
      </c>
      <c r="AF53" s="106">
        <v>0</v>
      </c>
      <c r="AG53" s="107">
        <f>SUM(AG54)</f>
        <v>0</v>
      </c>
      <c r="AH53" s="106">
        <v>0</v>
      </c>
      <c r="AI53" s="107">
        <f>SUM(AI54)</f>
        <v>0</v>
      </c>
      <c r="AJ53" s="106">
        <v>0</v>
      </c>
      <c r="AK53" s="107">
        <f>SUM(AK54)</f>
        <v>0</v>
      </c>
      <c r="AL53" s="106">
        <v>0</v>
      </c>
      <c r="AM53" s="58">
        <f t="shared" si="7"/>
        <v>0</v>
      </c>
      <c r="AN53" s="106">
        <v>0</v>
      </c>
      <c r="AO53" s="107">
        <f>SUM(AO54)</f>
        <v>0</v>
      </c>
      <c r="AP53" s="106">
        <v>0</v>
      </c>
      <c r="AQ53" s="107">
        <f>SUM(AQ54)</f>
        <v>0</v>
      </c>
      <c r="AR53" s="106">
        <v>0</v>
      </c>
      <c r="AS53" s="107">
        <f>SUM(AS54)</f>
        <v>0</v>
      </c>
      <c r="AT53" s="106">
        <v>0</v>
      </c>
      <c r="AU53" s="58">
        <f t="shared" si="2"/>
        <v>0</v>
      </c>
      <c r="AV53" s="106">
        <v>1</v>
      </c>
      <c r="AW53" s="107">
        <f>SUM(AW54)</f>
        <v>10000</v>
      </c>
      <c r="AX53" s="106">
        <v>0</v>
      </c>
      <c r="AY53" s="107">
        <f>SUM(AY54)</f>
        <v>0</v>
      </c>
      <c r="AZ53" s="106">
        <v>0</v>
      </c>
      <c r="BA53" s="107">
        <f>SUM(BA54)</f>
        <v>0</v>
      </c>
      <c r="BB53" s="106">
        <v>1</v>
      </c>
      <c r="BC53" s="58">
        <f t="shared" si="3"/>
        <v>10000</v>
      </c>
      <c r="BD53" s="106">
        <v>0</v>
      </c>
      <c r="BE53" s="59">
        <f t="shared" si="4"/>
        <v>10000</v>
      </c>
      <c r="BF53" s="106">
        <v>1</v>
      </c>
      <c r="BG53" s="107">
        <f t="shared" ref="BG53:BG54" si="15">BC53</f>
        <v>10000</v>
      </c>
      <c r="BH53" s="106">
        <v>1</v>
      </c>
      <c r="BI53" s="107">
        <f t="shared" si="12"/>
        <v>10000</v>
      </c>
      <c r="BJ53" s="106">
        <v>1</v>
      </c>
      <c r="BK53" s="107">
        <f t="shared" ref="BK53:BK54" si="16">BI53</f>
        <v>10000</v>
      </c>
      <c r="BL53" s="2"/>
      <c r="BM53" s="2"/>
      <c r="BN53" s="2"/>
      <c r="BO53" s="2"/>
      <c r="BP53" s="2"/>
      <c r="BQ53" s="2"/>
      <c r="BR53" s="2"/>
      <c r="BS53" s="2"/>
      <c r="BT53" s="2"/>
    </row>
    <row r="54" spans="1:83" ht="15.75" customHeight="1">
      <c r="A54" s="131"/>
      <c r="B54" s="132"/>
      <c r="C54" s="133"/>
      <c r="D54" s="96"/>
      <c r="E54" s="96"/>
      <c r="F54" s="134"/>
      <c r="G54" s="96"/>
      <c r="H54" s="96"/>
      <c r="I54" s="94"/>
      <c r="J54" s="134"/>
      <c r="K54" s="124"/>
      <c r="L54" s="96"/>
      <c r="M54" s="121"/>
      <c r="N54" s="120"/>
      <c r="O54" s="120"/>
      <c r="P54" s="120"/>
      <c r="Q54" s="51">
        <v>31100</v>
      </c>
      <c r="R54" s="51" t="s">
        <v>140</v>
      </c>
      <c r="S54" s="120"/>
      <c r="T54" s="120"/>
      <c r="U54" s="120"/>
      <c r="V54" s="120"/>
      <c r="W54" s="120"/>
      <c r="X54" s="66">
        <v>0</v>
      </c>
      <c r="Y54" s="67">
        <v>0</v>
      </c>
      <c r="Z54" s="66">
        <v>0</v>
      </c>
      <c r="AA54" s="67">
        <v>0</v>
      </c>
      <c r="AB54" s="66">
        <v>0</v>
      </c>
      <c r="AC54" s="67">
        <v>0</v>
      </c>
      <c r="AD54" s="66">
        <v>0</v>
      </c>
      <c r="AE54" s="58">
        <f t="shared" si="0"/>
        <v>0</v>
      </c>
      <c r="AF54" s="66">
        <v>0</v>
      </c>
      <c r="AG54" s="67">
        <v>0</v>
      </c>
      <c r="AH54" s="66">
        <v>0</v>
      </c>
      <c r="AI54" s="67">
        <v>0</v>
      </c>
      <c r="AJ54" s="66">
        <v>0</v>
      </c>
      <c r="AK54" s="67">
        <v>0</v>
      </c>
      <c r="AL54" s="66">
        <v>0</v>
      </c>
      <c r="AM54" s="58">
        <f t="shared" si="7"/>
        <v>0</v>
      </c>
      <c r="AN54" s="66">
        <v>0</v>
      </c>
      <c r="AO54" s="67">
        <v>0</v>
      </c>
      <c r="AP54" s="66">
        <v>0</v>
      </c>
      <c r="AQ54" s="67">
        <v>0</v>
      </c>
      <c r="AR54" s="66">
        <v>0</v>
      </c>
      <c r="AS54" s="67">
        <v>0</v>
      </c>
      <c r="AT54" s="66">
        <v>0</v>
      </c>
      <c r="AU54" s="58">
        <f t="shared" si="2"/>
        <v>0</v>
      </c>
      <c r="AV54" s="66">
        <v>1</v>
      </c>
      <c r="AW54" s="67">
        <v>10000</v>
      </c>
      <c r="AX54" s="66">
        <v>0</v>
      </c>
      <c r="AY54" s="67">
        <v>0</v>
      </c>
      <c r="AZ54" s="66">
        <v>0</v>
      </c>
      <c r="BA54" s="67">
        <v>0</v>
      </c>
      <c r="BB54" s="66">
        <v>1</v>
      </c>
      <c r="BC54" s="58">
        <f t="shared" si="3"/>
        <v>10000</v>
      </c>
      <c r="BD54" s="66">
        <v>0</v>
      </c>
      <c r="BE54" s="59">
        <f t="shared" si="4"/>
        <v>10000</v>
      </c>
      <c r="BF54" s="66">
        <v>1</v>
      </c>
      <c r="BG54" s="67">
        <f t="shared" si="15"/>
        <v>10000</v>
      </c>
      <c r="BH54" s="66">
        <v>1</v>
      </c>
      <c r="BI54" s="67">
        <f t="shared" si="12"/>
        <v>10000</v>
      </c>
      <c r="BJ54" s="66">
        <v>1</v>
      </c>
      <c r="BK54" s="67">
        <f t="shared" si="16"/>
        <v>10000</v>
      </c>
      <c r="BL54" s="2"/>
      <c r="BM54" s="2"/>
      <c r="BN54" s="2"/>
      <c r="BO54" s="2"/>
      <c r="BP54" s="2"/>
      <c r="BQ54" s="2"/>
      <c r="BR54" s="2"/>
      <c r="BS54" s="2"/>
      <c r="BT54" s="2"/>
    </row>
    <row r="55" spans="1:83" ht="150.75" customHeight="1">
      <c r="A55" s="131"/>
      <c r="B55" s="132"/>
      <c r="C55" s="133"/>
      <c r="D55" s="96"/>
      <c r="E55" s="96"/>
      <c r="F55" s="134"/>
      <c r="G55" s="96"/>
      <c r="H55" s="96"/>
      <c r="I55" s="94"/>
      <c r="J55" s="134"/>
      <c r="K55" s="113">
        <v>7</v>
      </c>
      <c r="L55" s="85" t="s">
        <v>148</v>
      </c>
      <c r="M55" s="115">
        <v>364</v>
      </c>
      <c r="N55" s="85" t="s">
        <v>149</v>
      </c>
      <c r="O55" s="85">
        <v>1</v>
      </c>
      <c r="P55" s="85" t="s">
        <v>147</v>
      </c>
      <c r="Q55" s="84">
        <v>20000</v>
      </c>
      <c r="R55" s="85" t="s">
        <v>140</v>
      </c>
      <c r="S55" s="104">
        <v>11</v>
      </c>
      <c r="T55" s="104">
        <v>1</v>
      </c>
      <c r="U55" s="104" t="s">
        <v>85</v>
      </c>
      <c r="V55" s="104" t="s">
        <v>86</v>
      </c>
      <c r="W55" s="104" t="s">
        <v>144</v>
      </c>
      <c r="X55" s="86">
        <v>0</v>
      </c>
      <c r="Y55" s="87">
        <f>SUM(Y56:Y57)</f>
        <v>0</v>
      </c>
      <c r="Z55" s="86">
        <v>0</v>
      </c>
      <c r="AA55" s="87">
        <f>SUM(AA56:AA57)</f>
        <v>0</v>
      </c>
      <c r="AB55" s="86">
        <v>0</v>
      </c>
      <c r="AC55" s="87">
        <f>SUM(AC56:AC57)</f>
        <v>0</v>
      </c>
      <c r="AD55" s="86">
        <v>0</v>
      </c>
      <c r="AE55" s="58">
        <f t="shared" si="0"/>
        <v>0</v>
      </c>
      <c r="AF55" s="86">
        <v>0</v>
      </c>
      <c r="AG55" s="87">
        <f>SUM(AG56:AG57)</f>
        <v>0</v>
      </c>
      <c r="AH55" s="86">
        <v>0</v>
      </c>
      <c r="AI55" s="87">
        <f>SUM(AI56:AI57)</f>
        <v>0</v>
      </c>
      <c r="AJ55" s="86">
        <v>0</v>
      </c>
      <c r="AK55" s="87">
        <f>SUM(AK56:AK57)</f>
        <v>0</v>
      </c>
      <c r="AL55" s="86">
        <v>0</v>
      </c>
      <c r="AM55" s="58">
        <f t="shared" si="7"/>
        <v>0</v>
      </c>
      <c r="AN55" s="86">
        <v>0</v>
      </c>
      <c r="AO55" s="87">
        <f>SUM(AO56:AO57)</f>
        <v>0</v>
      </c>
      <c r="AP55" s="86">
        <v>0</v>
      </c>
      <c r="AQ55" s="87">
        <f>SUM(AQ56:AQ57)</f>
        <v>0</v>
      </c>
      <c r="AR55" s="86">
        <v>1</v>
      </c>
      <c r="AS55" s="87">
        <f>SUM(AS56:AS57)</f>
        <v>52000</v>
      </c>
      <c r="AT55" s="86">
        <v>1</v>
      </c>
      <c r="AU55" s="58">
        <f t="shared" si="2"/>
        <v>52000</v>
      </c>
      <c r="AV55" s="86">
        <v>0</v>
      </c>
      <c r="AW55" s="87">
        <f>SUM(AW56:AW57)</f>
        <v>0</v>
      </c>
      <c r="AX55" s="86">
        <v>0</v>
      </c>
      <c r="AY55" s="87">
        <f>SUM(AY56:AY57)</f>
        <v>0</v>
      </c>
      <c r="AZ55" s="86">
        <v>0</v>
      </c>
      <c r="BA55" s="87">
        <f>SUM(BA56:BA57)</f>
        <v>0</v>
      </c>
      <c r="BB55" s="86">
        <v>0</v>
      </c>
      <c r="BC55" s="58">
        <f t="shared" si="3"/>
        <v>0</v>
      </c>
      <c r="BD55" s="86">
        <v>0</v>
      </c>
      <c r="BE55" s="59">
        <f t="shared" si="4"/>
        <v>52000</v>
      </c>
      <c r="BF55" s="86">
        <v>1</v>
      </c>
      <c r="BG55" s="87">
        <f t="shared" ref="BG55:BG57" si="17">AU55</f>
        <v>52000</v>
      </c>
      <c r="BH55" s="86">
        <v>1</v>
      </c>
      <c r="BI55" s="87">
        <f t="shared" si="12"/>
        <v>52000</v>
      </c>
      <c r="BJ55" s="86">
        <v>1</v>
      </c>
      <c r="BK55" s="87">
        <f>BG55</f>
        <v>52000</v>
      </c>
      <c r="BL55" s="2"/>
      <c r="BM55" s="2"/>
      <c r="BN55" s="2"/>
      <c r="BO55" s="2"/>
      <c r="BP55" s="2"/>
      <c r="BQ55" s="2"/>
      <c r="BR55" s="2"/>
      <c r="BS55" s="2"/>
      <c r="BT55" s="2"/>
    </row>
    <row r="56" spans="1:83" ht="15.75" customHeight="1">
      <c r="A56" s="131"/>
      <c r="B56" s="132"/>
      <c r="C56" s="133"/>
      <c r="D56" s="96"/>
      <c r="E56" s="96"/>
      <c r="F56" s="134"/>
      <c r="G56" s="96"/>
      <c r="H56" s="96"/>
      <c r="I56" s="94"/>
      <c r="J56" s="134"/>
      <c r="K56" s="127"/>
      <c r="L56" s="51"/>
      <c r="M56" s="128"/>
      <c r="N56" s="116"/>
      <c r="O56" s="116"/>
      <c r="P56" s="116"/>
      <c r="Q56" s="116">
        <v>22100</v>
      </c>
      <c r="R56" s="116" t="s">
        <v>150</v>
      </c>
      <c r="S56" s="116"/>
      <c r="T56" s="116"/>
      <c r="U56" s="116"/>
      <c r="V56" s="116"/>
      <c r="W56" s="116"/>
      <c r="X56" s="129">
        <v>0</v>
      </c>
      <c r="Y56" s="68">
        <v>0</v>
      </c>
      <c r="Z56" s="129">
        <v>0</v>
      </c>
      <c r="AA56" s="68">
        <v>0</v>
      </c>
      <c r="AB56" s="129">
        <v>0</v>
      </c>
      <c r="AC56" s="68">
        <v>0</v>
      </c>
      <c r="AD56" s="129">
        <v>0</v>
      </c>
      <c r="AE56" s="58">
        <f t="shared" si="0"/>
        <v>0</v>
      </c>
      <c r="AF56" s="129">
        <v>0</v>
      </c>
      <c r="AG56" s="68">
        <v>0</v>
      </c>
      <c r="AH56" s="129">
        <v>0</v>
      </c>
      <c r="AI56" s="68">
        <v>0</v>
      </c>
      <c r="AJ56" s="129">
        <v>0</v>
      </c>
      <c r="AK56" s="68">
        <v>0</v>
      </c>
      <c r="AL56" s="129">
        <v>0</v>
      </c>
      <c r="AM56" s="58">
        <f t="shared" si="7"/>
        <v>0</v>
      </c>
      <c r="AN56" s="129">
        <v>0</v>
      </c>
      <c r="AO56" s="68">
        <v>0</v>
      </c>
      <c r="AP56" s="129">
        <v>0</v>
      </c>
      <c r="AQ56" s="68">
        <v>0</v>
      </c>
      <c r="AR56" s="129">
        <v>1</v>
      </c>
      <c r="AS56" s="68">
        <v>40000</v>
      </c>
      <c r="AT56" s="129">
        <v>1</v>
      </c>
      <c r="AU56" s="58">
        <f t="shared" si="2"/>
        <v>40000</v>
      </c>
      <c r="AV56" s="129">
        <v>0</v>
      </c>
      <c r="AW56" s="68">
        <v>0</v>
      </c>
      <c r="AX56" s="129">
        <v>0</v>
      </c>
      <c r="AY56" s="68">
        <v>0</v>
      </c>
      <c r="AZ56" s="129">
        <v>0</v>
      </c>
      <c r="BA56" s="68">
        <v>0</v>
      </c>
      <c r="BB56" s="129">
        <v>0</v>
      </c>
      <c r="BC56" s="58">
        <f t="shared" si="3"/>
        <v>0</v>
      </c>
      <c r="BD56" s="129">
        <v>0</v>
      </c>
      <c r="BE56" s="59">
        <f t="shared" si="4"/>
        <v>40000</v>
      </c>
      <c r="BF56" s="129">
        <v>1</v>
      </c>
      <c r="BG56" s="68">
        <f t="shared" si="17"/>
        <v>40000</v>
      </c>
      <c r="BH56" s="129">
        <v>1</v>
      </c>
      <c r="BI56" s="68">
        <f t="shared" si="12"/>
        <v>40000</v>
      </c>
      <c r="BJ56" s="129">
        <v>1</v>
      </c>
      <c r="BK56" s="68">
        <f>BI56</f>
        <v>40000</v>
      </c>
      <c r="BL56" s="2"/>
      <c r="BM56" s="2"/>
      <c r="BN56" s="2"/>
      <c r="BO56" s="2"/>
      <c r="BP56" s="2"/>
      <c r="BQ56" s="2"/>
      <c r="BR56" s="2"/>
      <c r="BS56" s="2"/>
      <c r="BT56" s="2"/>
    </row>
    <row r="57" spans="1:83" ht="15.75" customHeight="1">
      <c r="A57" s="131"/>
      <c r="B57" s="132"/>
      <c r="C57" s="133"/>
      <c r="D57" s="96"/>
      <c r="E57" s="96"/>
      <c r="F57" s="134"/>
      <c r="G57" s="96"/>
      <c r="H57" s="96"/>
      <c r="I57" s="94"/>
      <c r="J57" s="134"/>
      <c r="K57" s="127"/>
      <c r="L57" s="51"/>
      <c r="M57" s="128"/>
      <c r="N57" s="116"/>
      <c r="O57" s="116"/>
      <c r="P57" s="116"/>
      <c r="Q57" s="116">
        <v>26110</v>
      </c>
      <c r="R57" s="116" t="s">
        <v>151</v>
      </c>
      <c r="S57" s="116"/>
      <c r="T57" s="116"/>
      <c r="U57" s="116"/>
      <c r="V57" s="116"/>
      <c r="W57" s="116"/>
      <c r="X57" s="129">
        <v>0</v>
      </c>
      <c r="Y57" s="68">
        <v>0</v>
      </c>
      <c r="Z57" s="129">
        <v>0</v>
      </c>
      <c r="AA57" s="68">
        <v>0</v>
      </c>
      <c r="AB57" s="129">
        <v>0</v>
      </c>
      <c r="AC57" s="68">
        <v>0</v>
      </c>
      <c r="AD57" s="129">
        <v>0</v>
      </c>
      <c r="AE57" s="58">
        <f t="shared" si="0"/>
        <v>0</v>
      </c>
      <c r="AF57" s="129">
        <v>0</v>
      </c>
      <c r="AG57" s="68">
        <v>0</v>
      </c>
      <c r="AH57" s="129">
        <v>0</v>
      </c>
      <c r="AI57" s="68">
        <v>0</v>
      </c>
      <c r="AJ57" s="129">
        <v>0</v>
      </c>
      <c r="AK57" s="68">
        <v>0</v>
      </c>
      <c r="AL57" s="129">
        <v>0</v>
      </c>
      <c r="AM57" s="58">
        <f t="shared" si="7"/>
        <v>0</v>
      </c>
      <c r="AN57" s="129">
        <v>0</v>
      </c>
      <c r="AO57" s="68">
        <v>0</v>
      </c>
      <c r="AP57" s="129">
        <v>0</v>
      </c>
      <c r="AQ57" s="68">
        <v>0</v>
      </c>
      <c r="AR57" s="129">
        <v>1</v>
      </c>
      <c r="AS57" s="68">
        <f>(3000*4)</f>
        <v>12000</v>
      </c>
      <c r="AT57" s="129">
        <v>1</v>
      </c>
      <c r="AU57" s="58">
        <f t="shared" si="2"/>
        <v>12000</v>
      </c>
      <c r="AV57" s="129">
        <v>0</v>
      </c>
      <c r="AW57" s="68">
        <v>0</v>
      </c>
      <c r="AX57" s="129">
        <v>0</v>
      </c>
      <c r="AY57" s="68">
        <v>0</v>
      </c>
      <c r="AZ57" s="129">
        <v>0</v>
      </c>
      <c r="BA57" s="68">
        <v>0</v>
      </c>
      <c r="BB57" s="129">
        <v>0</v>
      </c>
      <c r="BC57" s="58">
        <f t="shared" si="3"/>
        <v>0</v>
      </c>
      <c r="BD57" s="129">
        <v>0</v>
      </c>
      <c r="BE57" s="59">
        <f t="shared" si="4"/>
        <v>12000</v>
      </c>
      <c r="BF57" s="129">
        <v>1</v>
      </c>
      <c r="BG57" s="68">
        <f t="shared" si="17"/>
        <v>12000</v>
      </c>
      <c r="BH57" s="129">
        <v>1</v>
      </c>
      <c r="BI57" s="68">
        <f t="shared" si="12"/>
        <v>12000</v>
      </c>
      <c r="BJ57" s="129">
        <v>1</v>
      </c>
      <c r="BK57" s="68">
        <f>BG57</f>
        <v>12000</v>
      </c>
      <c r="BL57" s="2"/>
      <c r="BM57" s="2"/>
      <c r="BN57" s="2"/>
      <c r="BO57" s="2"/>
      <c r="BP57" s="2"/>
      <c r="BQ57" s="2"/>
      <c r="BR57" s="2"/>
      <c r="BS57" s="2"/>
      <c r="BT57" s="2"/>
    </row>
    <row r="58" spans="1:83" ht="78" customHeight="1">
      <c r="A58" s="79"/>
      <c r="B58" s="74"/>
      <c r="C58" s="80"/>
      <c r="D58" s="51"/>
      <c r="E58" s="51"/>
      <c r="F58" s="76"/>
      <c r="G58" s="51"/>
      <c r="H58" s="51"/>
      <c r="I58" s="77"/>
      <c r="J58" s="76"/>
      <c r="K58" s="113">
        <v>8</v>
      </c>
      <c r="L58" s="85" t="s">
        <v>152</v>
      </c>
      <c r="M58" s="115">
        <v>129</v>
      </c>
      <c r="N58" s="85" t="s">
        <v>153</v>
      </c>
      <c r="O58" s="85">
        <v>3</v>
      </c>
      <c r="P58" s="85" t="s">
        <v>147</v>
      </c>
      <c r="Q58" s="85">
        <v>30000</v>
      </c>
      <c r="R58" s="85" t="s">
        <v>140</v>
      </c>
      <c r="S58" s="104">
        <v>11</v>
      </c>
      <c r="T58" s="104">
        <v>1</v>
      </c>
      <c r="U58" s="104" t="s">
        <v>85</v>
      </c>
      <c r="V58" s="104" t="s">
        <v>86</v>
      </c>
      <c r="W58" s="104" t="s">
        <v>144</v>
      </c>
      <c r="X58" s="86"/>
      <c r="Y58" s="87">
        <f>SUM(Y59)</f>
        <v>0</v>
      </c>
      <c r="Z58" s="86">
        <v>0</v>
      </c>
      <c r="AA58" s="87">
        <f>SUM(AA59)</f>
        <v>0</v>
      </c>
      <c r="AB58" s="86">
        <v>3</v>
      </c>
      <c r="AC58" s="87">
        <f>SUM(AC59)</f>
        <v>6936</v>
      </c>
      <c r="AD58" s="86">
        <v>0</v>
      </c>
      <c r="AE58" s="58">
        <f t="shared" si="0"/>
        <v>6936</v>
      </c>
      <c r="AF58" s="86">
        <v>0</v>
      </c>
      <c r="AG58" s="87">
        <f>SUM(AG59)</f>
        <v>0</v>
      </c>
      <c r="AH58" s="86">
        <v>0</v>
      </c>
      <c r="AI58" s="87">
        <f>SUM(AI59)</f>
        <v>0</v>
      </c>
      <c r="AJ58" s="86">
        <v>0</v>
      </c>
      <c r="AK58" s="87">
        <f>SUM(AK59)</f>
        <v>0</v>
      </c>
      <c r="AL58" s="86">
        <v>0</v>
      </c>
      <c r="AM58" s="58">
        <f t="shared" si="7"/>
        <v>0</v>
      </c>
      <c r="AN58" s="86">
        <v>0</v>
      </c>
      <c r="AO58" s="87">
        <f>SUM(AO59)</f>
        <v>0</v>
      </c>
      <c r="AP58" s="86">
        <v>0</v>
      </c>
      <c r="AQ58" s="87">
        <f>SUM(AQ59)</f>
        <v>0</v>
      </c>
      <c r="AR58" s="86">
        <v>0</v>
      </c>
      <c r="AS58" s="87">
        <f>SUM(AS59)</f>
        <v>0</v>
      </c>
      <c r="AT58" s="86">
        <v>0</v>
      </c>
      <c r="AU58" s="58">
        <f t="shared" si="2"/>
        <v>0</v>
      </c>
      <c r="AV58" s="86">
        <v>0</v>
      </c>
      <c r="AW58" s="87">
        <f>SUM(AW59)</f>
        <v>0</v>
      </c>
      <c r="AX58" s="86">
        <v>0</v>
      </c>
      <c r="AY58" s="87">
        <f>SUM(AY59)</f>
        <v>0</v>
      </c>
      <c r="AZ58" s="86">
        <v>0</v>
      </c>
      <c r="BA58" s="87">
        <f>SUM(BA59)</f>
        <v>0</v>
      </c>
      <c r="BB58" s="86">
        <v>0</v>
      </c>
      <c r="BC58" s="58">
        <f t="shared" si="3"/>
        <v>0</v>
      </c>
      <c r="BD58" s="86">
        <v>0</v>
      </c>
      <c r="BE58" s="59">
        <f t="shared" si="4"/>
        <v>6936</v>
      </c>
      <c r="BF58" s="88">
        <v>3</v>
      </c>
      <c r="BG58" s="89">
        <f>(AU58+AM58+AE58)</f>
        <v>6936</v>
      </c>
      <c r="BH58" s="88">
        <v>3</v>
      </c>
      <c r="BI58" s="89">
        <f t="shared" si="12"/>
        <v>6936</v>
      </c>
      <c r="BJ58" s="88">
        <f t="shared" ref="BJ58:BK58" si="18">BF58</f>
        <v>3</v>
      </c>
      <c r="BK58" s="89">
        <f t="shared" si="18"/>
        <v>6936</v>
      </c>
      <c r="BL58" s="2"/>
      <c r="BM58" s="2"/>
      <c r="BN58" s="2"/>
      <c r="BO58" s="2"/>
      <c r="BP58" s="2"/>
      <c r="BQ58" s="2"/>
      <c r="BR58" s="2"/>
      <c r="BS58" s="2"/>
      <c r="BT58" s="2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</row>
    <row r="59" spans="1:83" ht="15.75" customHeight="1">
      <c r="A59" s="79"/>
      <c r="B59" s="74"/>
      <c r="C59" s="80"/>
      <c r="D59" s="51"/>
      <c r="E59" s="51"/>
      <c r="F59" s="76"/>
      <c r="G59" s="51"/>
      <c r="H59" s="51"/>
      <c r="I59" s="77"/>
      <c r="J59" s="76"/>
      <c r="K59" s="127"/>
      <c r="L59" s="51"/>
      <c r="M59" s="128"/>
      <c r="N59" s="116"/>
      <c r="O59" s="116"/>
      <c r="P59" s="116"/>
      <c r="Q59" s="120">
        <v>35620</v>
      </c>
      <c r="R59" s="120" t="s">
        <v>139</v>
      </c>
      <c r="S59" s="116"/>
      <c r="T59" s="116"/>
      <c r="U59" s="116"/>
      <c r="V59" s="116"/>
      <c r="W59" s="116"/>
      <c r="X59" s="129">
        <v>0</v>
      </c>
      <c r="Y59" s="68">
        <v>0</v>
      </c>
      <c r="Z59" s="129">
        <v>0</v>
      </c>
      <c r="AA59" s="68">
        <v>0</v>
      </c>
      <c r="AB59" s="129">
        <v>3</v>
      </c>
      <c r="AC59" s="68">
        <v>6936</v>
      </c>
      <c r="AD59" s="129">
        <v>0</v>
      </c>
      <c r="AE59" s="58">
        <f t="shared" si="0"/>
        <v>6936</v>
      </c>
      <c r="AF59" s="129">
        <v>0</v>
      </c>
      <c r="AG59" s="68">
        <v>0</v>
      </c>
      <c r="AH59" s="129">
        <v>0</v>
      </c>
      <c r="AI59" s="68">
        <v>0</v>
      </c>
      <c r="AJ59" s="129">
        <v>0</v>
      </c>
      <c r="AK59" s="68">
        <v>0</v>
      </c>
      <c r="AL59" s="129">
        <v>0</v>
      </c>
      <c r="AM59" s="58">
        <f t="shared" si="7"/>
        <v>0</v>
      </c>
      <c r="AN59" s="129">
        <v>0</v>
      </c>
      <c r="AO59" s="68">
        <v>0</v>
      </c>
      <c r="AP59" s="129">
        <v>0</v>
      </c>
      <c r="AQ59" s="68">
        <v>0</v>
      </c>
      <c r="AR59" s="129">
        <v>0</v>
      </c>
      <c r="AS59" s="68">
        <v>0</v>
      </c>
      <c r="AT59" s="129">
        <v>0</v>
      </c>
      <c r="AU59" s="58">
        <f t="shared" si="2"/>
        <v>0</v>
      </c>
      <c r="AV59" s="129">
        <v>0</v>
      </c>
      <c r="AW59" s="68">
        <v>0</v>
      </c>
      <c r="AX59" s="129">
        <v>0</v>
      </c>
      <c r="AY59" s="68">
        <v>0</v>
      </c>
      <c r="AZ59" s="129">
        <v>0</v>
      </c>
      <c r="BA59" s="68">
        <v>0</v>
      </c>
      <c r="BB59" s="129">
        <v>0</v>
      </c>
      <c r="BC59" s="58">
        <f t="shared" si="3"/>
        <v>0</v>
      </c>
      <c r="BD59" s="129">
        <v>0</v>
      </c>
      <c r="BE59" s="59">
        <f t="shared" si="4"/>
        <v>6936</v>
      </c>
      <c r="BF59" s="129">
        <v>3</v>
      </c>
      <c r="BG59" s="112">
        <f>AU59+AM59+AE59</f>
        <v>6936</v>
      </c>
      <c r="BH59" s="130">
        <f t="shared" ref="BH59:BI59" si="19">BF59</f>
        <v>3</v>
      </c>
      <c r="BI59" s="112">
        <f t="shared" si="19"/>
        <v>6936</v>
      </c>
      <c r="BJ59" s="130">
        <f t="shared" ref="BJ59:BK59" si="20">BF59</f>
        <v>3</v>
      </c>
      <c r="BK59" s="112">
        <f t="shared" si="20"/>
        <v>6936</v>
      </c>
      <c r="BL59" s="2"/>
      <c r="BM59" s="2"/>
      <c r="BN59" s="2"/>
      <c r="BO59" s="2"/>
      <c r="BP59" s="2"/>
      <c r="BQ59" s="2"/>
      <c r="BR59" s="2"/>
      <c r="BS59" s="2"/>
      <c r="BT59" s="2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</row>
    <row r="60" spans="1:83" ht="141.75" customHeight="1">
      <c r="A60" s="135"/>
      <c r="B60" s="136"/>
      <c r="C60" s="137"/>
      <c r="D60" s="138"/>
      <c r="E60" s="137"/>
      <c r="F60" s="139"/>
      <c r="G60" s="137"/>
      <c r="H60" s="137"/>
      <c r="I60" s="140"/>
      <c r="J60" s="141"/>
      <c r="K60" s="142">
        <v>9</v>
      </c>
      <c r="L60" s="143" t="s">
        <v>154</v>
      </c>
      <c r="M60" s="144">
        <v>104</v>
      </c>
      <c r="N60" s="143" t="s">
        <v>155</v>
      </c>
      <c r="O60" s="143">
        <v>3</v>
      </c>
      <c r="P60" s="143" t="s">
        <v>124</v>
      </c>
      <c r="Q60" s="143" t="s">
        <v>129</v>
      </c>
      <c r="R60" s="143" t="s">
        <v>140</v>
      </c>
      <c r="S60" s="143">
        <v>11</v>
      </c>
      <c r="T60" s="143">
        <v>1</v>
      </c>
      <c r="U60" s="143" t="s">
        <v>85</v>
      </c>
      <c r="V60" s="143" t="s">
        <v>86</v>
      </c>
      <c r="W60" s="143" t="s">
        <v>156</v>
      </c>
      <c r="X60" s="145">
        <v>0</v>
      </c>
      <c r="Y60" s="146">
        <f>SUM(Y61:Y62)</f>
        <v>0</v>
      </c>
      <c r="Z60" s="142">
        <v>1</v>
      </c>
      <c r="AA60" s="146">
        <f>SUM(AA61:AA62)</f>
        <v>19139</v>
      </c>
      <c r="AB60" s="145">
        <v>0</v>
      </c>
      <c r="AC60" s="146">
        <f>SUM(AC61:AC62)</f>
        <v>0</v>
      </c>
      <c r="AD60" s="142">
        <v>1</v>
      </c>
      <c r="AE60" s="58">
        <f t="shared" si="0"/>
        <v>19139</v>
      </c>
      <c r="AF60" s="145">
        <v>0</v>
      </c>
      <c r="AG60" s="146">
        <f>SUM(AG61:AG62)</f>
        <v>0</v>
      </c>
      <c r="AH60" s="145">
        <v>0</v>
      </c>
      <c r="AI60" s="146">
        <f>SUM(AI61:AI62)</f>
        <v>0</v>
      </c>
      <c r="AJ60" s="147">
        <v>1</v>
      </c>
      <c r="AK60" s="146">
        <f>SUM(AK61:AK62)</f>
        <v>19137</v>
      </c>
      <c r="AL60" s="147">
        <v>1</v>
      </c>
      <c r="AM60" s="58">
        <f t="shared" si="7"/>
        <v>19137</v>
      </c>
      <c r="AN60" s="145">
        <v>0</v>
      </c>
      <c r="AO60" s="146">
        <f>SUM(AO61:AO62)</f>
        <v>0</v>
      </c>
      <c r="AP60" s="145">
        <v>0</v>
      </c>
      <c r="AQ60" s="146">
        <f>SUM(AQ61:AQ62)</f>
        <v>0</v>
      </c>
      <c r="AR60" s="145">
        <v>0</v>
      </c>
      <c r="AS60" s="146">
        <f>SUM(AS61:AS62)</f>
        <v>0</v>
      </c>
      <c r="AT60" s="145">
        <v>0</v>
      </c>
      <c r="AU60" s="58">
        <f t="shared" si="2"/>
        <v>0</v>
      </c>
      <c r="AV60" s="142">
        <v>1</v>
      </c>
      <c r="AW60" s="146">
        <f>SUM(AW61:AW62)</f>
        <v>19137</v>
      </c>
      <c r="AX60" s="145">
        <v>0</v>
      </c>
      <c r="AY60" s="146">
        <f>SUM(AY61:AY62)</f>
        <v>0</v>
      </c>
      <c r="AZ60" s="145">
        <v>0</v>
      </c>
      <c r="BA60" s="146">
        <f>SUM(BA61:BA62)</f>
        <v>0</v>
      </c>
      <c r="BB60" s="147">
        <v>1</v>
      </c>
      <c r="BC60" s="58">
        <f t="shared" si="3"/>
        <v>19137</v>
      </c>
      <c r="BD60" s="142">
        <v>0</v>
      </c>
      <c r="BE60" s="59">
        <f t="shared" si="4"/>
        <v>57413</v>
      </c>
      <c r="BF60" s="142">
        <v>3</v>
      </c>
      <c r="BG60" s="148">
        <f>BG61+BG62</f>
        <v>57413</v>
      </c>
      <c r="BH60" s="149" t="s">
        <v>157</v>
      </c>
      <c r="BI60" s="150">
        <f t="shared" ref="BI60:BI63" si="21">BG60</f>
        <v>57413</v>
      </c>
      <c r="BJ60" s="149">
        <v>3</v>
      </c>
      <c r="BK60" s="150">
        <f t="shared" ref="BK60:BK63" si="22">BG60</f>
        <v>57413</v>
      </c>
      <c r="BL60" s="2"/>
      <c r="BM60" s="2"/>
      <c r="BN60" s="2"/>
      <c r="BO60" s="2"/>
      <c r="BP60" s="2"/>
      <c r="BQ60" s="2"/>
      <c r="BR60" s="2"/>
      <c r="BS60" s="2"/>
      <c r="BT60" s="2"/>
    </row>
    <row r="61" spans="1:83" ht="28.5" customHeight="1">
      <c r="A61" s="79"/>
      <c r="B61" s="151"/>
      <c r="C61" s="75"/>
      <c r="D61" s="75"/>
      <c r="E61" s="75"/>
      <c r="F61" s="51"/>
      <c r="G61" s="51"/>
      <c r="H61" s="51"/>
      <c r="I61" s="51"/>
      <c r="J61" s="51"/>
      <c r="K61" s="130"/>
      <c r="L61" s="116"/>
      <c r="M61" s="128"/>
      <c r="N61" s="116"/>
      <c r="O61" s="116"/>
      <c r="P61" s="116" t="s">
        <v>158</v>
      </c>
      <c r="Q61" s="116">
        <v>25300</v>
      </c>
      <c r="R61" s="116" t="s">
        <v>159</v>
      </c>
      <c r="S61" s="116"/>
      <c r="T61" s="116"/>
      <c r="U61" s="116"/>
      <c r="V61" s="116"/>
      <c r="W61" s="116"/>
      <c r="X61" s="129">
        <v>0</v>
      </c>
      <c r="Y61" s="68">
        <v>0</v>
      </c>
      <c r="Z61" s="130">
        <v>1</v>
      </c>
      <c r="AA61" s="68">
        <v>10834</v>
      </c>
      <c r="AB61" s="129">
        <v>0</v>
      </c>
      <c r="AC61" s="68">
        <v>0</v>
      </c>
      <c r="AD61" s="130">
        <v>1</v>
      </c>
      <c r="AE61" s="58">
        <f t="shared" si="0"/>
        <v>10834</v>
      </c>
      <c r="AF61" s="129">
        <v>0</v>
      </c>
      <c r="AG61" s="68">
        <v>0</v>
      </c>
      <c r="AH61" s="129">
        <v>0</v>
      </c>
      <c r="AI61" s="68">
        <v>0</v>
      </c>
      <c r="AJ61" s="130">
        <v>1</v>
      </c>
      <c r="AK61" s="68">
        <v>10833</v>
      </c>
      <c r="AL61" s="129">
        <v>1</v>
      </c>
      <c r="AM61" s="58">
        <f t="shared" si="7"/>
        <v>10833</v>
      </c>
      <c r="AN61" s="129">
        <v>0</v>
      </c>
      <c r="AO61" s="68">
        <v>0</v>
      </c>
      <c r="AP61" s="129">
        <v>0</v>
      </c>
      <c r="AQ61" s="68">
        <v>0</v>
      </c>
      <c r="AR61" s="129">
        <v>0</v>
      </c>
      <c r="AS61" s="68">
        <v>0</v>
      </c>
      <c r="AT61" s="129">
        <v>0</v>
      </c>
      <c r="AU61" s="58">
        <f t="shared" si="2"/>
        <v>0</v>
      </c>
      <c r="AV61" s="130">
        <v>1</v>
      </c>
      <c r="AW61" s="68">
        <v>10833</v>
      </c>
      <c r="AX61" s="129">
        <v>0</v>
      </c>
      <c r="AY61" s="68">
        <v>0</v>
      </c>
      <c r="AZ61" s="129">
        <v>0</v>
      </c>
      <c r="BA61" s="68">
        <v>0</v>
      </c>
      <c r="BB61" s="129">
        <v>1</v>
      </c>
      <c r="BC61" s="58">
        <f t="shared" si="3"/>
        <v>10833</v>
      </c>
      <c r="BD61" s="130">
        <v>0</v>
      </c>
      <c r="BE61" s="59">
        <f t="shared" si="4"/>
        <v>32500</v>
      </c>
      <c r="BF61" s="130">
        <v>3</v>
      </c>
      <c r="BG61" s="112">
        <f t="shared" ref="BG61:BG62" si="23">BC61+AM61+AE61</f>
        <v>32500</v>
      </c>
      <c r="BH61" s="130">
        <v>3</v>
      </c>
      <c r="BI61" s="112">
        <f t="shared" si="21"/>
        <v>32500</v>
      </c>
      <c r="BJ61" s="130">
        <v>3</v>
      </c>
      <c r="BK61" s="112">
        <f t="shared" si="22"/>
        <v>32500</v>
      </c>
      <c r="BL61" s="2"/>
      <c r="BM61" s="2"/>
      <c r="BN61" s="2"/>
      <c r="BO61" s="2"/>
      <c r="BP61" s="2"/>
      <c r="BQ61" s="2"/>
      <c r="BR61" s="2"/>
      <c r="BS61" s="2"/>
      <c r="BT61" s="2"/>
    </row>
    <row r="62" spans="1:83" ht="16.5" customHeight="1">
      <c r="A62" s="79"/>
      <c r="B62" s="151"/>
      <c r="C62" s="75"/>
      <c r="D62" s="75"/>
      <c r="E62" s="75"/>
      <c r="F62" s="51"/>
      <c r="G62" s="51"/>
      <c r="H62" s="51"/>
      <c r="I62" s="51"/>
      <c r="J62" s="137"/>
      <c r="K62" s="152"/>
      <c r="L62" s="153"/>
      <c r="M62" s="128"/>
      <c r="N62" s="116"/>
      <c r="O62" s="116"/>
      <c r="P62" s="116"/>
      <c r="Q62" s="116">
        <v>33300</v>
      </c>
      <c r="R62" s="116" t="s">
        <v>160</v>
      </c>
      <c r="S62" s="116"/>
      <c r="T62" s="116"/>
      <c r="U62" s="116"/>
      <c r="V62" s="116"/>
      <c r="W62" s="116"/>
      <c r="X62" s="129">
        <v>0</v>
      </c>
      <c r="Y62" s="68">
        <v>0</v>
      </c>
      <c r="Z62" s="130">
        <v>1</v>
      </c>
      <c r="AA62" s="68">
        <v>8305</v>
      </c>
      <c r="AB62" s="129">
        <v>0</v>
      </c>
      <c r="AC62" s="68">
        <v>0</v>
      </c>
      <c r="AD62" s="130">
        <v>1</v>
      </c>
      <c r="AE62" s="58">
        <f t="shared" si="0"/>
        <v>8305</v>
      </c>
      <c r="AF62" s="129">
        <v>0</v>
      </c>
      <c r="AG62" s="68">
        <v>0</v>
      </c>
      <c r="AH62" s="129">
        <v>0</v>
      </c>
      <c r="AI62" s="68">
        <v>0</v>
      </c>
      <c r="AJ62" s="130">
        <v>1</v>
      </c>
      <c r="AK62" s="68">
        <v>8304</v>
      </c>
      <c r="AL62" s="129">
        <v>1</v>
      </c>
      <c r="AM62" s="58">
        <f t="shared" si="7"/>
        <v>8304</v>
      </c>
      <c r="AN62" s="129">
        <v>0</v>
      </c>
      <c r="AO62" s="68">
        <v>0</v>
      </c>
      <c r="AP62" s="129">
        <v>0</v>
      </c>
      <c r="AQ62" s="68">
        <v>0</v>
      </c>
      <c r="AR62" s="129">
        <v>0</v>
      </c>
      <c r="AS62" s="68">
        <v>0</v>
      </c>
      <c r="AT62" s="129">
        <v>0</v>
      </c>
      <c r="AU62" s="58">
        <f t="shared" si="2"/>
        <v>0</v>
      </c>
      <c r="AV62" s="130">
        <v>1</v>
      </c>
      <c r="AW62" s="68">
        <v>8304</v>
      </c>
      <c r="AX62" s="129">
        <v>0</v>
      </c>
      <c r="AY62" s="68">
        <v>0</v>
      </c>
      <c r="AZ62" s="129">
        <v>0</v>
      </c>
      <c r="BA62" s="68">
        <v>0</v>
      </c>
      <c r="BB62" s="129">
        <v>1</v>
      </c>
      <c r="BC62" s="58">
        <f t="shared" si="3"/>
        <v>8304</v>
      </c>
      <c r="BD62" s="130">
        <v>0</v>
      </c>
      <c r="BE62" s="59">
        <f t="shared" si="4"/>
        <v>24913</v>
      </c>
      <c r="BF62" s="130">
        <v>3</v>
      </c>
      <c r="BG62" s="112">
        <f t="shared" si="23"/>
        <v>24913</v>
      </c>
      <c r="BH62" s="130">
        <v>3</v>
      </c>
      <c r="BI62" s="112">
        <f t="shared" si="21"/>
        <v>24913</v>
      </c>
      <c r="BJ62" s="130">
        <v>3</v>
      </c>
      <c r="BK62" s="112">
        <f t="shared" si="22"/>
        <v>24913</v>
      </c>
      <c r="BL62" s="2"/>
      <c r="BM62" s="2"/>
      <c r="BN62" s="2"/>
      <c r="BO62" s="2"/>
      <c r="BP62" s="2"/>
      <c r="BQ62" s="2"/>
      <c r="BR62" s="2"/>
      <c r="BS62" s="2"/>
      <c r="BT62" s="2"/>
    </row>
    <row r="63" spans="1:83" ht="15.75" customHeight="1">
      <c r="A63" s="79"/>
      <c r="B63" s="90"/>
      <c r="C63" s="90"/>
      <c r="D63" s="90"/>
      <c r="E63" s="90"/>
      <c r="F63" s="90"/>
      <c r="G63" s="90"/>
      <c r="H63" s="90"/>
      <c r="I63" s="90"/>
      <c r="J63" s="90"/>
      <c r="K63" s="154">
        <v>10</v>
      </c>
      <c r="L63" s="85" t="s">
        <v>161</v>
      </c>
      <c r="M63" s="85">
        <v>104</v>
      </c>
      <c r="N63" s="104" t="s">
        <v>155</v>
      </c>
      <c r="O63" s="143">
        <v>1</v>
      </c>
      <c r="P63" s="143" t="s">
        <v>147</v>
      </c>
      <c r="Q63" s="85" t="s">
        <v>162</v>
      </c>
      <c r="R63" s="143" t="s">
        <v>140</v>
      </c>
      <c r="S63" s="143">
        <v>11</v>
      </c>
      <c r="T63" s="143">
        <v>1</v>
      </c>
      <c r="U63" s="143" t="s">
        <v>85</v>
      </c>
      <c r="V63" s="143" t="s">
        <v>86</v>
      </c>
      <c r="W63" s="143" t="s">
        <v>87</v>
      </c>
      <c r="X63" s="86">
        <v>1</v>
      </c>
      <c r="Y63" s="87">
        <f>SUM(Y64:Y72)</f>
        <v>0</v>
      </c>
      <c r="Z63" s="86">
        <v>0</v>
      </c>
      <c r="AA63" s="87">
        <f>SUM(AA64:AA72)</f>
        <v>0</v>
      </c>
      <c r="AB63" s="86">
        <v>0</v>
      </c>
      <c r="AC63" s="87">
        <f>SUM(AC64:AC72)</f>
        <v>0</v>
      </c>
      <c r="AD63" s="86">
        <v>0</v>
      </c>
      <c r="AE63" s="58">
        <f t="shared" si="0"/>
        <v>0</v>
      </c>
      <c r="AF63" s="86">
        <v>0</v>
      </c>
      <c r="AG63" s="87">
        <f>SUM(AG64:AG72)</f>
        <v>0</v>
      </c>
      <c r="AH63" s="86">
        <v>0</v>
      </c>
      <c r="AI63" s="87">
        <f>SUM(AI64:AI72)</f>
        <v>0</v>
      </c>
      <c r="AJ63" s="86">
        <v>0</v>
      </c>
      <c r="AK63" s="87">
        <f>SUM(AK64:AK72)</f>
        <v>0</v>
      </c>
      <c r="AL63" s="86">
        <v>0</v>
      </c>
      <c r="AM63" s="58">
        <f t="shared" si="7"/>
        <v>0</v>
      </c>
      <c r="AN63" s="86">
        <v>0</v>
      </c>
      <c r="AO63" s="87">
        <f>SUM(AO64:AO72)</f>
        <v>0</v>
      </c>
      <c r="AP63" s="86">
        <v>0</v>
      </c>
      <c r="AQ63" s="87">
        <f>SUM(AQ64:AQ72)</f>
        <v>0</v>
      </c>
      <c r="AR63" s="86">
        <v>0</v>
      </c>
      <c r="AS63" s="87">
        <f>SUM(AS64:AS72)</f>
        <v>0</v>
      </c>
      <c r="AT63" s="86">
        <v>0</v>
      </c>
      <c r="AU63" s="58">
        <f t="shared" si="2"/>
        <v>0</v>
      </c>
      <c r="AV63" s="86">
        <v>0</v>
      </c>
      <c r="AW63" s="87">
        <f>SUM(AW64:AW72)</f>
        <v>0</v>
      </c>
      <c r="AX63" s="86">
        <v>0</v>
      </c>
      <c r="AY63" s="87">
        <f>SUM(AY64:AY72)</f>
        <v>0</v>
      </c>
      <c r="AZ63" s="86">
        <v>0</v>
      </c>
      <c r="BA63" s="87">
        <f>SUM(BA64:BA74)</f>
        <v>514144</v>
      </c>
      <c r="BB63" s="86">
        <v>0</v>
      </c>
      <c r="BC63" s="58">
        <f t="shared" si="3"/>
        <v>514144</v>
      </c>
      <c r="BD63" s="86">
        <v>0</v>
      </c>
      <c r="BE63" s="59">
        <f t="shared" si="4"/>
        <v>514144</v>
      </c>
      <c r="BF63" s="86">
        <v>1</v>
      </c>
      <c r="BG63" s="87">
        <f>SUM(BG64:BG74)</f>
        <v>514144</v>
      </c>
      <c r="BH63" s="86">
        <v>1</v>
      </c>
      <c r="BI63" s="87">
        <f t="shared" si="21"/>
        <v>514144</v>
      </c>
      <c r="BJ63" s="86">
        <v>1</v>
      </c>
      <c r="BK63" s="87">
        <f t="shared" si="22"/>
        <v>514144</v>
      </c>
      <c r="BL63" s="2"/>
      <c r="BM63" s="2"/>
      <c r="BN63" s="2"/>
      <c r="BO63" s="2"/>
      <c r="BP63" s="2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</row>
    <row r="64" spans="1:83" ht="15.75" customHeight="1">
      <c r="A64" s="79"/>
      <c r="B64" s="90"/>
      <c r="C64" s="90"/>
      <c r="D64" s="90"/>
      <c r="E64" s="90"/>
      <c r="F64" s="90"/>
      <c r="G64" s="90"/>
      <c r="H64" s="90"/>
      <c r="I64" s="90"/>
      <c r="J64" s="90"/>
      <c r="K64" s="155"/>
      <c r="L64" s="156"/>
      <c r="M64" s="156"/>
      <c r="N64" s="156"/>
      <c r="O64" s="156"/>
      <c r="P64" s="156"/>
      <c r="Q64" s="157">
        <v>23550</v>
      </c>
      <c r="R64" s="158" t="s">
        <v>163</v>
      </c>
      <c r="S64" s="159"/>
      <c r="T64" s="156"/>
      <c r="U64" s="156"/>
      <c r="V64" s="156"/>
      <c r="W64" s="156"/>
      <c r="X64" s="110">
        <v>0</v>
      </c>
      <c r="Y64" s="102">
        <v>0</v>
      </c>
      <c r="Z64" s="110">
        <v>0</v>
      </c>
      <c r="AA64" s="111">
        <v>0</v>
      </c>
      <c r="AB64" s="110">
        <v>0</v>
      </c>
      <c r="AC64" s="111">
        <v>0</v>
      </c>
      <c r="AD64" s="110">
        <v>0</v>
      </c>
      <c r="AE64" s="58">
        <f t="shared" si="0"/>
        <v>0</v>
      </c>
      <c r="AF64" s="110">
        <v>0</v>
      </c>
      <c r="AG64" s="111">
        <v>0</v>
      </c>
      <c r="AH64" s="110">
        <v>0</v>
      </c>
      <c r="AI64" s="111">
        <v>0</v>
      </c>
      <c r="AJ64" s="110">
        <v>0</v>
      </c>
      <c r="AK64" s="111">
        <v>0</v>
      </c>
      <c r="AL64" s="110">
        <v>0</v>
      </c>
      <c r="AM64" s="58">
        <f t="shared" si="7"/>
        <v>0</v>
      </c>
      <c r="AN64" s="110">
        <v>0</v>
      </c>
      <c r="AO64" s="111">
        <v>0</v>
      </c>
      <c r="AP64" s="110">
        <v>0</v>
      </c>
      <c r="AQ64" s="111">
        <v>0</v>
      </c>
      <c r="AR64" s="110">
        <v>0</v>
      </c>
      <c r="AS64" s="111">
        <v>0</v>
      </c>
      <c r="AT64" s="110">
        <v>0</v>
      </c>
      <c r="AU64" s="58">
        <f t="shared" si="2"/>
        <v>0</v>
      </c>
      <c r="AV64" s="110">
        <v>0</v>
      </c>
      <c r="AW64" s="111">
        <v>0</v>
      </c>
      <c r="AX64" s="110">
        <v>0</v>
      </c>
      <c r="AY64" s="111">
        <v>0</v>
      </c>
      <c r="AZ64" s="110">
        <v>0</v>
      </c>
      <c r="BA64" s="102">
        <v>32500</v>
      </c>
      <c r="BB64" s="110">
        <v>0</v>
      </c>
      <c r="BC64" s="58">
        <f t="shared" si="3"/>
        <v>32500</v>
      </c>
      <c r="BD64" s="110">
        <v>0</v>
      </c>
      <c r="BE64" s="59">
        <f t="shared" si="4"/>
        <v>32500</v>
      </c>
      <c r="BF64" s="110">
        <v>1</v>
      </c>
      <c r="BG64" s="102">
        <f t="shared" ref="BG64:BG74" si="24">BC64</f>
        <v>32500</v>
      </c>
      <c r="BH64" s="110">
        <v>1</v>
      </c>
      <c r="BI64" s="102">
        <v>7500</v>
      </c>
      <c r="BJ64" s="110">
        <v>1</v>
      </c>
      <c r="BK64" s="102">
        <v>7500</v>
      </c>
      <c r="BL64" s="2"/>
      <c r="BM64" s="2"/>
      <c r="BN64" s="2"/>
      <c r="BO64" s="2"/>
      <c r="BP64" s="2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</row>
    <row r="65" spans="1:83" ht="15.75" customHeight="1">
      <c r="A65" s="79"/>
      <c r="B65" s="90"/>
      <c r="C65" s="90"/>
      <c r="D65" s="90"/>
      <c r="E65" s="90"/>
      <c r="F65" s="90"/>
      <c r="G65" s="90"/>
      <c r="H65" s="90"/>
      <c r="I65" s="90"/>
      <c r="J65" s="90"/>
      <c r="K65" s="155"/>
      <c r="L65" s="156"/>
      <c r="M65" s="156"/>
      <c r="N65" s="156"/>
      <c r="O65" s="156"/>
      <c r="P65" s="156"/>
      <c r="Q65" s="51">
        <v>24500</v>
      </c>
      <c r="R65" s="116" t="s">
        <v>164</v>
      </c>
      <c r="S65" s="160"/>
      <c r="T65" s="156"/>
      <c r="U65" s="156"/>
      <c r="V65" s="156"/>
      <c r="W65" s="156"/>
      <c r="X65" s="110">
        <v>0</v>
      </c>
      <c r="Y65" s="102">
        <v>0</v>
      </c>
      <c r="Z65" s="110">
        <v>0</v>
      </c>
      <c r="AA65" s="111">
        <v>0</v>
      </c>
      <c r="AB65" s="110">
        <v>0</v>
      </c>
      <c r="AC65" s="111">
        <v>0</v>
      </c>
      <c r="AD65" s="110">
        <v>0</v>
      </c>
      <c r="AE65" s="58">
        <f t="shared" si="0"/>
        <v>0</v>
      </c>
      <c r="AF65" s="110">
        <v>0</v>
      </c>
      <c r="AG65" s="111">
        <v>0</v>
      </c>
      <c r="AH65" s="110">
        <v>0</v>
      </c>
      <c r="AI65" s="111">
        <v>0</v>
      </c>
      <c r="AJ65" s="110">
        <v>0</v>
      </c>
      <c r="AK65" s="111">
        <v>0</v>
      </c>
      <c r="AL65" s="110">
        <v>0</v>
      </c>
      <c r="AM65" s="58">
        <f t="shared" si="7"/>
        <v>0</v>
      </c>
      <c r="AN65" s="110">
        <v>0</v>
      </c>
      <c r="AO65" s="111">
        <v>0</v>
      </c>
      <c r="AP65" s="110">
        <v>0</v>
      </c>
      <c r="AQ65" s="111">
        <v>0</v>
      </c>
      <c r="AR65" s="110">
        <v>0</v>
      </c>
      <c r="AS65" s="111">
        <v>0</v>
      </c>
      <c r="AT65" s="110">
        <v>0</v>
      </c>
      <c r="AU65" s="58">
        <f t="shared" si="2"/>
        <v>0</v>
      </c>
      <c r="AV65" s="110">
        <v>0</v>
      </c>
      <c r="AW65" s="111">
        <v>0</v>
      </c>
      <c r="AX65" s="110">
        <v>0</v>
      </c>
      <c r="AY65" s="111">
        <v>0</v>
      </c>
      <c r="AZ65" s="110">
        <v>0</v>
      </c>
      <c r="BA65" s="68">
        <v>88332</v>
      </c>
      <c r="BB65" s="110">
        <v>0</v>
      </c>
      <c r="BC65" s="58">
        <f t="shared" si="3"/>
        <v>88332</v>
      </c>
      <c r="BD65" s="110">
        <v>0</v>
      </c>
      <c r="BE65" s="59">
        <f t="shared" si="4"/>
        <v>88332</v>
      </c>
      <c r="BF65" s="110">
        <v>1</v>
      </c>
      <c r="BG65" s="68">
        <f t="shared" si="24"/>
        <v>88332</v>
      </c>
      <c r="BH65" s="110">
        <v>1</v>
      </c>
      <c r="BI65" s="68">
        <v>88332</v>
      </c>
      <c r="BJ65" s="110">
        <v>1</v>
      </c>
      <c r="BK65" s="68">
        <v>88332</v>
      </c>
      <c r="BL65" s="2"/>
      <c r="BM65" s="2"/>
      <c r="BN65" s="2"/>
      <c r="BO65" s="2"/>
      <c r="BP65" s="2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</row>
    <row r="66" spans="1:83" ht="15.75" customHeight="1">
      <c r="A66" s="79"/>
      <c r="B66" s="90"/>
      <c r="C66" s="90"/>
      <c r="D66" s="90"/>
      <c r="E66" s="90"/>
      <c r="F66" s="90"/>
      <c r="G66" s="90"/>
      <c r="H66" s="90"/>
      <c r="I66" s="90"/>
      <c r="J66" s="90"/>
      <c r="K66" s="155"/>
      <c r="L66" s="156"/>
      <c r="M66" s="156"/>
      <c r="N66" s="156"/>
      <c r="O66" s="156"/>
      <c r="P66" s="156"/>
      <c r="Q66" s="116">
        <v>26110</v>
      </c>
      <c r="R66" s="116" t="s">
        <v>134</v>
      </c>
      <c r="S66" s="160"/>
      <c r="T66" s="65"/>
      <c r="U66" s="156"/>
      <c r="V66" s="161"/>
      <c r="W66" s="156"/>
      <c r="X66" s="110">
        <v>0</v>
      </c>
      <c r="Y66" s="102">
        <v>0</v>
      </c>
      <c r="Z66" s="110">
        <v>0</v>
      </c>
      <c r="AA66" s="111">
        <v>0</v>
      </c>
      <c r="AB66" s="110">
        <v>0</v>
      </c>
      <c r="AC66" s="111">
        <v>0</v>
      </c>
      <c r="AD66" s="110">
        <v>0</v>
      </c>
      <c r="AE66" s="58">
        <f t="shared" si="0"/>
        <v>0</v>
      </c>
      <c r="AF66" s="110">
        <v>0</v>
      </c>
      <c r="AG66" s="111">
        <v>0</v>
      </c>
      <c r="AH66" s="110">
        <v>0</v>
      </c>
      <c r="AI66" s="111">
        <v>0</v>
      </c>
      <c r="AJ66" s="110">
        <v>0</v>
      </c>
      <c r="AK66" s="111">
        <v>0</v>
      </c>
      <c r="AL66" s="110">
        <v>0</v>
      </c>
      <c r="AM66" s="58">
        <f t="shared" si="7"/>
        <v>0</v>
      </c>
      <c r="AN66" s="110">
        <v>0</v>
      </c>
      <c r="AO66" s="111">
        <v>0</v>
      </c>
      <c r="AP66" s="110">
        <v>0</v>
      </c>
      <c r="AQ66" s="111">
        <v>0</v>
      </c>
      <c r="AR66" s="110">
        <v>0</v>
      </c>
      <c r="AS66" s="111">
        <v>0</v>
      </c>
      <c r="AT66" s="110">
        <v>0</v>
      </c>
      <c r="AU66" s="58">
        <f t="shared" si="2"/>
        <v>0</v>
      </c>
      <c r="AV66" s="110">
        <v>0</v>
      </c>
      <c r="AW66" s="111">
        <v>0</v>
      </c>
      <c r="AX66" s="110">
        <v>0</v>
      </c>
      <c r="AY66" s="111">
        <v>0</v>
      </c>
      <c r="AZ66" s="110">
        <v>0</v>
      </c>
      <c r="BA66" s="68">
        <v>49668</v>
      </c>
      <c r="BB66" s="110">
        <v>0</v>
      </c>
      <c r="BC66" s="58">
        <f t="shared" si="3"/>
        <v>49668</v>
      </c>
      <c r="BD66" s="110">
        <v>0</v>
      </c>
      <c r="BE66" s="59">
        <f t="shared" si="4"/>
        <v>49668</v>
      </c>
      <c r="BF66" s="110">
        <v>1</v>
      </c>
      <c r="BG66" s="68">
        <f t="shared" si="24"/>
        <v>49668</v>
      </c>
      <c r="BH66" s="110">
        <v>1</v>
      </c>
      <c r="BI66" s="68">
        <v>49668</v>
      </c>
      <c r="BJ66" s="110">
        <v>1</v>
      </c>
      <c r="BK66" s="68">
        <v>49668</v>
      </c>
      <c r="BL66" s="2"/>
      <c r="BM66" s="2"/>
      <c r="BN66" s="2"/>
      <c r="BO66" s="2"/>
      <c r="BP66" s="2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</row>
    <row r="67" spans="1:83" ht="15.75" customHeight="1">
      <c r="A67" s="79"/>
      <c r="B67" s="90"/>
      <c r="C67" s="90"/>
      <c r="D67" s="90"/>
      <c r="E67" s="90"/>
      <c r="F67" s="90"/>
      <c r="G67" s="90"/>
      <c r="H67" s="90"/>
      <c r="I67" s="90"/>
      <c r="J67" s="90"/>
      <c r="K67" s="155"/>
      <c r="L67" s="156"/>
      <c r="M67" s="156"/>
      <c r="N67" s="156"/>
      <c r="O67" s="156"/>
      <c r="P67" s="156"/>
      <c r="Q67" s="51">
        <v>32310</v>
      </c>
      <c r="R67" s="51" t="s">
        <v>165</v>
      </c>
      <c r="S67" s="160"/>
      <c r="T67" s="65"/>
      <c r="U67" s="156"/>
      <c r="V67" s="161"/>
      <c r="W67" s="156"/>
      <c r="X67" s="110">
        <v>0</v>
      </c>
      <c r="Y67" s="102">
        <v>0</v>
      </c>
      <c r="Z67" s="110">
        <v>0</v>
      </c>
      <c r="AA67" s="111">
        <v>0</v>
      </c>
      <c r="AB67" s="110">
        <v>0</v>
      </c>
      <c r="AC67" s="111">
        <v>0</v>
      </c>
      <c r="AD67" s="110">
        <v>0</v>
      </c>
      <c r="AE67" s="58">
        <f t="shared" si="0"/>
        <v>0</v>
      </c>
      <c r="AF67" s="110">
        <v>0</v>
      </c>
      <c r="AG67" s="111">
        <v>0</v>
      </c>
      <c r="AH67" s="110">
        <v>0</v>
      </c>
      <c r="AI67" s="111">
        <v>0</v>
      </c>
      <c r="AJ67" s="110">
        <v>0</v>
      </c>
      <c r="AK67" s="111">
        <v>0</v>
      </c>
      <c r="AL67" s="110">
        <v>0</v>
      </c>
      <c r="AM67" s="58">
        <f t="shared" si="7"/>
        <v>0</v>
      </c>
      <c r="AN67" s="110">
        <v>0</v>
      </c>
      <c r="AO67" s="111">
        <v>0</v>
      </c>
      <c r="AP67" s="110">
        <v>0</v>
      </c>
      <c r="AQ67" s="111">
        <v>0</v>
      </c>
      <c r="AR67" s="110">
        <v>0</v>
      </c>
      <c r="AS67" s="111">
        <v>0</v>
      </c>
      <c r="AT67" s="110">
        <v>0</v>
      </c>
      <c r="AU67" s="58">
        <f t="shared" si="2"/>
        <v>0</v>
      </c>
      <c r="AV67" s="110">
        <v>0</v>
      </c>
      <c r="AW67" s="111">
        <v>0</v>
      </c>
      <c r="AX67" s="110">
        <v>0</v>
      </c>
      <c r="AY67" s="111">
        <v>0</v>
      </c>
      <c r="AZ67" s="110">
        <v>0</v>
      </c>
      <c r="BA67" s="111">
        <v>65000</v>
      </c>
      <c r="BB67" s="110">
        <v>0</v>
      </c>
      <c r="BC67" s="58">
        <f t="shared" si="3"/>
        <v>65000</v>
      </c>
      <c r="BD67" s="110">
        <v>0</v>
      </c>
      <c r="BE67" s="59">
        <f t="shared" si="4"/>
        <v>65000</v>
      </c>
      <c r="BF67" s="110">
        <v>1</v>
      </c>
      <c r="BG67" s="68">
        <f t="shared" si="24"/>
        <v>65000</v>
      </c>
      <c r="BH67" s="110">
        <v>1</v>
      </c>
      <c r="BI67" s="68">
        <v>8136</v>
      </c>
      <c r="BJ67" s="110">
        <v>1</v>
      </c>
      <c r="BK67" s="68">
        <v>8136</v>
      </c>
      <c r="BL67" s="2"/>
      <c r="BM67" s="2"/>
      <c r="BN67" s="2"/>
      <c r="BO67" s="2"/>
      <c r="BP67" s="2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</row>
    <row r="68" spans="1:83" ht="15.75" customHeight="1">
      <c r="A68" s="79"/>
      <c r="B68" s="90"/>
      <c r="C68" s="90"/>
      <c r="D68" s="90"/>
      <c r="E68" s="90"/>
      <c r="F68" s="90"/>
      <c r="G68" s="90"/>
      <c r="H68" s="90"/>
      <c r="I68" s="90"/>
      <c r="J68" s="90"/>
      <c r="K68" s="155"/>
      <c r="L68" s="156"/>
      <c r="M68" s="156"/>
      <c r="N68" s="156"/>
      <c r="O68" s="156"/>
      <c r="P68" s="156"/>
      <c r="Q68" s="51">
        <v>33100</v>
      </c>
      <c r="R68" s="51" t="s">
        <v>166</v>
      </c>
      <c r="S68" s="162"/>
      <c r="T68" s="156"/>
      <c r="U68" s="65"/>
      <c r="V68" s="163"/>
      <c r="W68" s="156"/>
      <c r="X68" s="110">
        <v>0</v>
      </c>
      <c r="Y68" s="102">
        <v>0</v>
      </c>
      <c r="Z68" s="110">
        <v>0</v>
      </c>
      <c r="AA68" s="111">
        <v>0</v>
      </c>
      <c r="AB68" s="110">
        <v>0</v>
      </c>
      <c r="AC68" s="111">
        <v>0</v>
      </c>
      <c r="AD68" s="110">
        <v>0</v>
      </c>
      <c r="AE68" s="58">
        <f t="shared" si="0"/>
        <v>0</v>
      </c>
      <c r="AF68" s="110">
        <v>0</v>
      </c>
      <c r="AG68" s="111">
        <v>0</v>
      </c>
      <c r="AH68" s="110">
        <v>0</v>
      </c>
      <c r="AI68" s="111">
        <v>0</v>
      </c>
      <c r="AJ68" s="110">
        <v>0</v>
      </c>
      <c r="AK68" s="111">
        <v>0</v>
      </c>
      <c r="AL68" s="110">
        <v>0</v>
      </c>
      <c r="AM68" s="58">
        <f t="shared" si="7"/>
        <v>0</v>
      </c>
      <c r="AN68" s="110">
        <v>0</v>
      </c>
      <c r="AO68" s="111">
        <v>0</v>
      </c>
      <c r="AP68" s="110">
        <v>0</v>
      </c>
      <c r="AQ68" s="111">
        <v>0</v>
      </c>
      <c r="AR68" s="110">
        <v>0</v>
      </c>
      <c r="AS68" s="111">
        <v>0</v>
      </c>
      <c r="AT68" s="110">
        <v>0</v>
      </c>
      <c r="AU68" s="58">
        <f t="shared" si="2"/>
        <v>0</v>
      </c>
      <c r="AV68" s="110">
        <v>0</v>
      </c>
      <c r="AW68" s="111">
        <v>0</v>
      </c>
      <c r="AX68" s="110">
        <v>0</v>
      </c>
      <c r="AY68" s="111">
        <v>0</v>
      </c>
      <c r="AZ68" s="110">
        <v>0</v>
      </c>
      <c r="BA68" s="111">
        <v>80000</v>
      </c>
      <c r="BB68" s="110">
        <v>0</v>
      </c>
      <c r="BC68" s="58">
        <f t="shared" si="3"/>
        <v>80000</v>
      </c>
      <c r="BD68" s="110">
        <v>0</v>
      </c>
      <c r="BE68" s="59">
        <f t="shared" si="4"/>
        <v>80000</v>
      </c>
      <c r="BF68" s="110">
        <v>1</v>
      </c>
      <c r="BG68" s="111">
        <f t="shared" si="24"/>
        <v>80000</v>
      </c>
      <c r="BH68" s="110">
        <v>1</v>
      </c>
      <c r="BI68" s="111">
        <v>40000</v>
      </c>
      <c r="BJ68" s="110">
        <v>1</v>
      </c>
      <c r="BK68" s="111">
        <v>40000</v>
      </c>
      <c r="BL68" s="2"/>
      <c r="BM68" s="2"/>
      <c r="BN68" s="2"/>
      <c r="BO68" s="2"/>
      <c r="BP68" s="2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</row>
    <row r="69" spans="1:83" ht="15.75" customHeight="1">
      <c r="A69" s="79"/>
      <c r="B69" s="90"/>
      <c r="C69" s="90"/>
      <c r="D69" s="90"/>
      <c r="E69" s="90"/>
      <c r="F69" s="90"/>
      <c r="G69" s="90"/>
      <c r="H69" s="90"/>
      <c r="I69" s="90"/>
      <c r="J69" s="90"/>
      <c r="K69" s="155"/>
      <c r="L69" s="156"/>
      <c r="M69" s="156"/>
      <c r="N69" s="156"/>
      <c r="O69" s="156"/>
      <c r="P69" s="156"/>
      <c r="Q69" s="51">
        <v>35100</v>
      </c>
      <c r="R69" s="51" t="s">
        <v>167</v>
      </c>
      <c r="S69" s="162"/>
      <c r="T69" s="156"/>
      <c r="U69" s="156"/>
      <c r="V69" s="156"/>
      <c r="W69" s="156"/>
      <c r="X69" s="110">
        <v>0</v>
      </c>
      <c r="Y69" s="102">
        <v>0</v>
      </c>
      <c r="Z69" s="110">
        <v>0</v>
      </c>
      <c r="AA69" s="111">
        <v>0</v>
      </c>
      <c r="AB69" s="110">
        <v>0</v>
      </c>
      <c r="AC69" s="111">
        <v>0</v>
      </c>
      <c r="AD69" s="110">
        <v>0</v>
      </c>
      <c r="AE69" s="58">
        <f t="shared" si="0"/>
        <v>0</v>
      </c>
      <c r="AF69" s="110">
        <v>0</v>
      </c>
      <c r="AG69" s="111">
        <v>0</v>
      </c>
      <c r="AH69" s="110">
        <v>0</v>
      </c>
      <c r="AI69" s="111">
        <v>0</v>
      </c>
      <c r="AJ69" s="110">
        <v>0</v>
      </c>
      <c r="AK69" s="111">
        <v>0</v>
      </c>
      <c r="AL69" s="110">
        <v>0</v>
      </c>
      <c r="AM69" s="58">
        <f t="shared" si="7"/>
        <v>0</v>
      </c>
      <c r="AN69" s="110">
        <v>0</v>
      </c>
      <c r="AO69" s="111">
        <v>0</v>
      </c>
      <c r="AP69" s="110">
        <v>0</v>
      </c>
      <c r="AQ69" s="111">
        <v>0</v>
      </c>
      <c r="AR69" s="110">
        <v>0</v>
      </c>
      <c r="AS69" s="111">
        <v>0</v>
      </c>
      <c r="AT69" s="110">
        <v>0</v>
      </c>
      <c r="AU69" s="58">
        <f t="shared" si="2"/>
        <v>0</v>
      </c>
      <c r="AV69" s="110">
        <v>0</v>
      </c>
      <c r="AW69" s="111">
        <v>0</v>
      </c>
      <c r="AX69" s="110">
        <v>0</v>
      </c>
      <c r="AY69" s="111">
        <v>0</v>
      </c>
      <c r="AZ69" s="110">
        <v>0</v>
      </c>
      <c r="BA69" s="111">
        <v>24900</v>
      </c>
      <c r="BB69" s="110">
        <v>0</v>
      </c>
      <c r="BC69" s="58">
        <f t="shared" si="3"/>
        <v>24900</v>
      </c>
      <c r="BD69" s="110">
        <v>0</v>
      </c>
      <c r="BE69" s="59">
        <f t="shared" si="4"/>
        <v>24900</v>
      </c>
      <c r="BF69" s="110">
        <v>1</v>
      </c>
      <c r="BG69" s="111">
        <f t="shared" si="24"/>
        <v>24900</v>
      </c>
      <c r="BH69" s="110">
        <v>1</v>
      </c>
      <c r="BI69" s="111">
        <v>30000</v>
      </c>
      <c r="BJ69" s="110">
        <v>1</v>
      </c>
      <c r="BK69" s="111">
        <v>30000</v>
      </c>
      <c r="BL69" s="2"/>
      <c r="BM69" s="2"/>
      <c r="BN69" s="2"/>
      <c r="BO69" s="2"/>
      <c r="BP69" s="2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</row>
    <row r="70" spans="1:83" ht="15.75" customHeight="1">
      <c r="A70" s="79"/>
      <c r="B70" s="90"/>
      <c r="C70" s="90"/>
      <c r="D70" s="90"/>
      <c r="E70" s="90"/>
      <c r="F70" s="90"/>
      <c r="G70" s="90"/>
      <c r="H70" s="90"/>
      <c r="I70" s="90"/>
      <c r="J70" s="90"/>
      <c r="K70" s="155"/>
      <c r="L70" s="156"/>
      <c r="M70" s="156"/>
      <c r="N70" s="156"/>
      <c r="O70" s="156"/>
      <c r="P70" s="156"/>
      <c r="Q70" s="96">
        <v>39200</v>
      </c>
      <c r="R70" s="164" t="s">
        <v>168</v>
      </c>
      <c r="S70" s="162"/>
      <c r="T70" s="156"/>
      <c r="U70" s="156"/>
      <c r="V70" s="156"/>
      <c r="W70" s="156"/>
      <c r="X70" s="110">
        <v>0</v>
      </c>
      <c r="Y70" s="102">
        <v>0</v>
      </c>
      <c r="Z70" s="110">
        <v>0</v>
      </c>
      <c r="AA70" s="111">
        <v>0</v>
      </c>
      <c r="AB70" s="110">
        <v>0</v>
      </c>
      <c r="AC70" s="111">
        <v>0</v>
      </c>
      <c r="AD70" s="110">
        <v>0</v>
      </c>
      <c r="AE70" s="58">
        <f t="shared" si="0"/>
        <v>0</v>
      </c>
      <c r="AF70" s="110">
        <v>0</v>
      </c>
      <c r="AG70" s="111">
        <v>0</v>
      </c>
      <c r="AH70" s="110">
        <v>0</v>
      </c>
      <c r="AI70" s="111">
        <v>0</v>
      </c>
      <c r="AJ70" s="110">
        <v>0</v>
      </c>
      <c r="AK70" s="111">
        <v>0</v>
      </c>
      <c r="AL70" s="110">
        <v>0</v>
      </c>
      <c r="AM70" s="58">
        <f t="shared" si="7"/>
        <v>0</v>
      </c>
      <c r="AN70" s="110">
        <v>0</v>
      </c>
      <c r="AO70" s="111">
        <v>0</v>
      </c>
      <c r="AP70" s="110">
        <v>0</v>
      </c>
      <c r="AQ70" s="111">
        <v>0</v>
      </c>
      <c r="AR70" s="110">
        <v>0</v>
      </c>
      <c r="AS70" s="111">
        <v>0</v>
      </c>
      <c r="AT70" s="110">
        <v>0</v>
      </c>
      <c r="AU70" s="58">
        <f t="shared" si="2"/>
        <v>0</v>
      </c>
      <c r="AV70" s="110">
        <v>0</v>
      </c>
      <c r="AW70" s="111">
        <v>0</v>
      </c>
      <c r="AX70" s="110">
        <v>0</v>
      </c>
      <c r="AY70" s="111">
        <v>0</v>
      </c>
      <c r="AZ70" s="110">
        <v>0</v>
      </c>
      <c r="BA70" s="98">
        <v>28404</v>
      </c>
      <c r="BB70" s="110">
        <v>0</v>
      </c>
      <c r="BC70" s="58">
        <f t="shared" si="3"/>
        <v>28404</v>
      </c>
      <c r="BD70" s="110">
        <v>0</v>
      </c>
      <c r="BE70" s="59">
        <f t="shared" si="4"/>
        <v>28404</v>
      </c>
      <c r="BF70" s="110">
        <v>1</v>
      </c>
      <c r="BG70" s="111">
        <f t="shared" si="24"/>
        <v>28404</v>
      </c>
      <c r="BH70" s="110">
        <v>1</v>
      </c>
      <c r="BI70" s="111">
        <v>4900</v>
      </c>
      <c r="BJ70" s="110">
        <v>1</v>
      </c>
      <c r="BK70" s="111">
        <v>4900</v>
      </c>
      <c r="BL70" s="2"/>
      <c r="BM70" s="2"/>
      <c r="BN70" s="2"/>
      <c r="BO70" s="2"/>
      <c r="BP70" s="2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</row>
    <row r="71" spans="1:83" ht="15.75" customHeight="1">
      <c r="A71" s="79"/>
      <c r="B71" s="90"/>
      <c r="C71" s="90"/>
      <c r="D71" s="90"/>
      <c r="E71" s="90"/>
      <c r="F71" s="90"/>
      <c r="G71" s="90"/>
      <c r="H71" s="90"/>
      <c r="I71" s="90"/>
      <c r="J71" s="90"/>
      <c r="K71" s="165"/>
      <c r="L71" s="166"/>
      <c r="M71" s="166"/>
      <c r="N71" s="166"/>
      <c r="O71" s="166"/>
      <c r="P71" s="166"/>
      <c r="Q71" s="157">
        <v>39600</v>
      </c>
      <c r="R71" s="157" t="s">
        <v>169</v>
      </c>
      <c r="S71" s="167"/>
      <c r="T71" s="166"/>
      <c r="U71" s="166"/>
      <c r="V71" s="166"/>
      <c r="W71" s="166"/>
      <c r="X71" s="110">
        <v>0</v>
      </c>
      <c r="Y71" s="102">
        <v>0</v>
      </c>
      <c r="Z71" s="110">
        <v>0</v>
      </c>
      <c r="AA71" s="111">
        <v>0</v>
      </c>
      <c r="AB71" s="110">
        <v>0</v>
      </c>
      <c r="AC71" s="111">
        <v>0</v>
      </c>
      <c r="AD71" s="110">
        <v>0</v>
      </c>
      <c r="AE71" s="58">
        <f t="shared" si="0"/>
        <v>0</v>
      </c>
      <c r="AF71" s="110">
        <v>0</v>
      </c>
      <c r="AG71" s="111">
        <v>0</v>
      </c>
      <c r="AH71" s="110">
        <v>0</v>
      </c>
      <c r="AI71" s="111">
        <v>0</v>
      </c>
      <c r="AJ71" s="110">
        <v>0</v>
      </c>
      <c r="AK71" s="111">
        <v>0</v>
      </c>
      <c r="AL71" s="110">
        <v>0</v>
      </c>
      <c r="AM71" s="58">
        <f t="shared" si="7"/>
        <v>0</v>
      </c>
      <c r="AN71" s="110">
        <v>0</v>
      </c>
      <c r="AO71" s="111">
        <v>0</v>
      </c>
      <c r="AP71" s="110">
        <v>0</v>
      </c>
      <c r="AQ71" s="111">
        <v>0</v>
      </c>
      <c r="AR71" s="110">
        <v>0</v>
      </c>
      <c r="AS71" s="111">
        <v>0</v>
      </c>
      <c r="AT71" s="110">
        <v>0</v>
      </c>
      <c r="AU71" s="58">
        <f t="shared" si="2"/>
        <v>0</v>
      </c>
      <c r="AV71" s="110">
        <v>0</v>
      </c>
      <c r="AW71" s="111">
        <v>0</v>
      </c>
      <c r="AX71" s="110">
        <v>0</v>
      </c>
      <c r="AY71" s="111">
        <v>0</v>
      </c>
      <c r="AZ71" s="110">
        <v>0</v>
      </c>
      <c r="BA71" s="102">
        <v>34936</v>
      </c>
      <c r="BB71" s="110">
        <v>0</v>
      </c>
      <c r="BC71" s="58">
        <f t="shared" si="3"/>
        <v>34936</v>
      </c>
      <c r="BD71" s="110">
        <v>0</v>
      </c>
      <c r="BE71" s="59">
        <f t="shared" si="4"/>
        <v>34936</v>
      </c>
      <c r="BF71" s="110">
        <v>1</v>
      </c>
      <c r="BG71" s="98">
        <f t="shared" si="24"/>
        <v>34936</v>
      </c>
      <c r="BH71" s="110">
        <v>1</v>
      </c>
      <c r="BI71" s="98">
        <v>13404</v>
      </c>
      <c r="BJ71" s="110">
        <v>1</v>
      </c>
      <c r="BK71" s="98">
        <v>13404</v>
      </c>
      <c r="BL71" s="2"/>
      <c r="BM71" s="2"/>
      <c r="BN71" s="2"/>
      <c r="BO71" s="2"/>
      <c r="BP71" s="2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</row>
    <row r="72" spans="1:83" ht="15.75" customHeight="1">
      <c r="A72" s="79"/>
      <c r="B72" s="90"/>
      <c r="C72" s="90"/>
      <c r="D72" s="90"/>
      <c r="E72" s="90"/>
      <c r="F72" s="90"/>
      <c r="G72" s="90"/>
      <c r="H72" s="90"/>
      <c r="I72" s="90"/>
      <c r="J72" s="90"/>
      <c r="K72" s="168"/>
      <c r="L72" s="168"/>
      <c r="M72" s="168"/>
      <c r="N72" s="168"/>
      <c r="O72" s="168"/>
      <c r="P72" s="168"/>
      <c r="Q72" s="157">
        <v>22100</v>
      </c>
      <c r="R72" s="158" t="s">
        <v>150</v>
      </c>
      <c r="S72" s="169"/>
      <c r="T72" s="168"/>
      <c r="U72" s="168"/>
      <c r="V72" s="168"/>
      <c r="W72" s="168"/>
      <c r="X72" s="97">
        <v>0</v>
      </c>
      <c r="Y72" s="100">
        <v>0</v>
      </c>
      <c r="Z72" s="97">
        <v>0</v>
      </c>
      <c r="AA72" s="98">
        <v>0</v>
      </c>
      <c r="AB72" s="97">
        <v>0</v>
      </c>
      <c r="AC72" s="98">
        <v>0</v>
      </c>
      <c r="AD72" s="97">
        <v>0</v>
      </c>
      <c r="AE72" s="58">
        <f t="shared" si="0"/>
        <v>0</v>
      </c>
      <c r="AF72" s="97">
        <v>0</v>
      </c>
      <c r="AG72" s="98">
        <v>0</v>
      </c>
      <c r="AH72" s="97">
        <v>0</v>
      </c>
      <c r="AI72" s="98">
        <v>0</v>
      </c>
      <c r="AJ72" s="97">
        <v>0</v>
      </c>
      <c r="AK72" s="98">
        <v>0</v>
      </c>
      <c r="AL72" s="97">
        <v>0</v>
      </c>
      <c r="AM72" s="58">
        <f t="shared" si="7"/>
        <v>0</v>
      </c>
      <c r="AN72" s="97">
        <v>0</v>
      </c>
      <c r="AO72" s="98">
        <v>0</v>
      </c>
      <c r="AP72" s="97">
        <v>0</v>
      </c>
      <c r="AQ72" s="98">
        <v>0</v>
      </c>
      <c r="AR72" s="97">
        <v>0</v>
      </c>
      <c r="AS72" s="98">
        <v>0</v>
      </c>
      <c r="AT72" s="97">
        <v>0</v>
      </c>
      <c r="AU72" s="58">
        <f t="shared" si="2"/>
        <v>0</v>
      </c>
      <c r="AV72" s="97">
        <v>0</v>
      </c>
      <c r="AW72" s="98">
        <v>0</v>
      </c>
      <c r="AX72" s="97">
        <v>0</v>
      </c>
      <c r="AY72" s="98">
        <v>0</v>
      </c>
      <c r="AZ72" s="97">
        <v>0</v>
      </c>
      <c r="BA72" s="169">
        <v>60000</v>
      </c>
      <c r="BB72" s="97">
        <v>0</v>
      </c>
      <c r="BC72" s="58">
        <f t="shared" si="3"/>
        <v>60000</v>
      </c>
      <c r="BD72" s="97">
        <v>0</v>
      </c>
      <c r="BE72" s="58">
        <f t="shared" si="4"/>
        <v>60000</v>
      </c>
      <c r="BF72" s="97">
        <v>1</v>
      </c>
      <c r="BG72" s="100">
        <f t="shared" si="24"/>
        <v>60000</v>
      </c>
      <c r="BH72" s="97">
        <v>1</v>
      </c>
      <c r="BI72" s="100">
        <v>20000</v>
      </c>
      <c r="BJ72" s="97">
        <v>1</v>
      </c>
      <c r="BK72" s="100">
        <v>20000</v>
      </c>
      <c r="BL72" s="2"/>
      <c r="BM72" s="2"/>
      <c r="BN72" s="2"/>
      <c r="BO72" s="2"/>
      <c r="BP72" s="2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</row>
    <row r="73" spans="1:83" ht="15.75" customHeight="1">
      <c r="B73" s="2"/>
      <c r="C73" s="2"/>
      <c r="D73" s="2"/>
      <c r="E73" s="2"/>
      <c r="F73" s="2"/>
      <c r="G73" s="2"/>
      <c r="H73" s="2"/>
      <c r="I73" s="2"/>
      <c r="J73" s="2"/>
      <c r="K73" s="90"/>
      <c r="L73" s="90"/>
      <c r="M73" s="90"/>
      <c r="N73" s="90"/>
      <c r="O73" s="90"/>
      <c r="P73" s="90"/>
      <c r="Q73" s="170" t="s">
        <v>170</v>
      </c>
      <c r="R73" s="170" t="s">
        <v>171</v>
      </c>
      <c r="S73" s="90"/>
      <c r="T73" s="90"/>
      <c r="U73" s="90"/>
      <c r="V73" s="90"/>
      <c r="W73" s="90"/>
      <c r="X73" s="110">
        <v>0</v>
      </c>
      <c r="Y73" s="102">
        <v>0</v>
      </c>
      <c r="Z73" s="110">
        <v>0</v>
      </c>
      <c r="AA73" s="111">
        <v>0</v>
      </c>
      <c r="AB73" s="110">
        <v>0</v>
      </c>
      <c r="AC73" s="111">
        <v>0</v>
      </c>
      <c r="AD73" s="110">
        <v>0</v>
      </c>
      <c r="AE73" s="58">
        <f t="shared" si="0"/>
        <v>0</v>
      </c>
      <c r="AF73" s="110">
        <v>0</v>
      </c>
      <c r="AG73" s="111">
        <v>0</v>
      </c>
      <c r="AH73" s="110">
        <v>0</v>
      </c>
      <c r="AI73" s="111">
        <v>0</v>
      </c>
      <c r="AJ73" s="110">
        <v>0</v>
      </c>
      <c r="AK73" s="111">
        <v>0</v>
      </c>
      <c r="AL73" s="110">
        <v>0</v>
      </c>
      <c r="AM73" s="58">
        <f t="shared" si="7"/>
        <v>0</v>
      </c>
      <c r="AN73" s="110">
        <v>0</v>
      </c>
      <c r="AO73" s="111">
        <v>0</v>
      </c>
      <c r="AP73" s="110">
        <v>0</v>
      </c>
      <c r="AQ73" s="111">
        <v>0</v>
      </c>
      <c r="AR73" s="110">
        <v>0</v>
      </c>
      <c r="AS73" s="111">
        <v>0</v>
      </c>
      <c r="AT73" s="110">
        <v>0</v>
      </c>
      <c r="AU73" s="58">
        <f t="shared" si="2"/>
        <v>0</v>
      </c>
      <c r="AV73" s="110">
        <v>0</v>
      </c>
      <c r="AW73" s="111">
        <v>0</v>
      </c>
      <c r="AX73" s="110">
        <v>0</v>
      </c>
      <c r="AY73" s="111">
        <v>0</v>
      </c>
      <c r="AZ73" s="110">
        <v>0</v>
      </c>
      <c r="BA73" s="159">
        <v>26404</v>
      </c>
      <c r="BB73" s="90"/>
      <c r="BC73" s="171">
        <v>26404</v>
      </c>
      <c r="BD73" s="90"/>
      <c r="BE73" s="171">
        <v>26404</v>
      </c>
      <c r="BF73" s="97">
        <v>1</v>
      </c>
      <c r="BG73" s="159">
        <f t="shared" si="24"/>
        <v>26404</v>
      </c>
      <c r="BH73" s="97">
        <v>1</v>
      </c>
      <c r="BI73" s="159">
        <f t="shared" ref="BI73:BI74" si="25">BE73</f>
        <v>26404</v>
      </c>
      <c r="BJ73" s="97">
        <v>1</v>
      </c>
      <c r="BK73" s="159">
        <f t="shared" ref="BK73:BK74" si="26">BG73</f>
        <v>26404</v>
      </c>
      <c r="BL73" s="2"/>
      <c r="BM73" s="2"/>
      <c r="BN73" s="2"/>
      <c r="BO73" s="2"/>
      <c r="BP73" s="2"/>
    </row>
    <row r="74" spans="1:83" ht="15.75" customHeight="1">
      <c r="B74" s="2"/>
      <c r="C74" s="2"/>
      <c r="D74" s="2"/>
      <c r="E74" s="2"/>
      <c r="F74" s="2"/>
      <c r="G74" s="2"/>
      <c r="H74" s="2"/>
      <c r="I74" s="2"/>
      <c r="J74" s="2"/>
      <c r="K74" s="90"/>
      <c r="L74" s="90"/>
      <c r="M74" s="90"/>
      <c r="N74" s="90"/>
      <c r="O74" s="90"/>
      <c r="P74" s="90"/>
      <c r="Q74" s="116">
        <v>35620</v>
      </c>
      <c r="R74" s="116" t="s">
        <v>139</v>
      </c>
      <c r="S74" s="90"/>
      <c r="T74" s="90"/>
      <c r="U74" s="90"/>
      <c r="V74" s="90"/>
      <c r="W74" s="90"/>
      <c r="X74" s="110">
        <v>0</v>
      </c>
      <c r="Y74" s="102">
        <v>0</v>
      </c>
      <c r="Z74" s="110">
        <v>0</v>
      </c>
      <c r="AA74" s="111">
        <v>0</v>
      </c>
      <c r="AB74" s="110">
        <v>0</v>
      </c>
      <c r="AC74" s="111">
        <v>0</v>
      </c>
      <c r="AD74" s="110">
        <v>0</v>
      </c>
      <c r="AE74" s="58">
        <f t="shared" si="0"/>
        <v>0</v>
      </c>
      <c r="AF74" s="110">
        <v>0</v>
      </c>
      <c r="AG74" s="111">
        <v>0</v>
      </c>
      <c r="AH74" s="110">
        <v>0</v>
      </c>
      <c r="AI74" s="111">
        <v>0</v>
      </c>
      <c r="AJ74" s="110">
        <v>0</v>
      </c>
      <c r="AK74" s="111">
        <v>0</v>
      </c>
      <c r="AL74" s="110">
        <v>0</v>
      </c>
      <c r="AM74" s="58">
        <f t="shared" si="7"/>
        <v>0</v>
      </c>
      <c r="AN74" s="110">
        <v>0</v>
      </c>
      <c r="AO74" s="111">
        <v>0</v>
      </c>
      <c r="AP74" s="110">
        <v>0</v>
      </c>
      <c r="AQ74" s="111">
        <v>0</v>
      </c>
      <c r="AR74" s="110">
        <v>0</v>
      </c>
      <c r="AS74" s="111">
        <v>0</v>
      </c>
      <c r="AT74" s="110">
        <v>0</v>
      </c>
      <c r="AU74" s="58">
        <f t="shared" si="2"/>
        <v>0</v>
      </c>
      <c r="AV74" s="110">
        <v>0</v>
      </c>
      <c r="AW74" s="111">
        <v>0</v>
      </c>
      <c r="AX74" s="110">
        <v>0</v>
      </c>
      <c r="AY74" s="111">
        <v>0</v>
      </c>
      <c r="AZ74" s="110">
        <v>0</v>
      </c>
      <c r="BA74" s="159">
        <v>24000</v>
      </c>
      <c r="BB74" s="90"/>
      <c r="BC74" s="171">
        <v>24000</v>
      </c>
      <c r="BD74" s="90"/>
      <c r="BE74" s="171">
        <v>24000</v>
      </c>
      <c r="BF74" s="97">
        <v>1</v>
      </c>
      <c r="BG74" s="159">
        <f t="shared" si="24"/>
        <v>24000</v>
      </c>
      <c r="BH74" s="97">
        <v>1</v>
      </c>
      <c r="BI74" s="159">
        <f t="shared" si="25"/>
        <v>24000</v>
      </c>
      <c r="BJ74" s="97">
        <v>1</v>
      </c>
      <c r="BK74" s="159">
        <f t="shared" si="26"/>
        <v>24000</v>
      </c>
      <c r="BL74" s="2"/>
      <c r="BM74" s="2"/>
      <c r="BN74" s="2"/>
      <c r="BO74" s="2"/>
      <c r="BP74" s="2"/>
    </row>
    <row r="75" spans="1:83" ht="15.75" customHeight="1">
      <c r="B75" s="2"/>
      <c r="C75" s="2"/>
      <c r="D75" s="2"/>
      <c r="E75" s="2"/>
      <c r="F75" s="2"/>
      <c r="G75" s="2"/>
      <c r="H75" s="2"/>
      <c r="I75" s="2"/>
      <c r="J75" s="2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0"/>
      <c r="AB75" s="90"/>
      <c r="AC75" s="90"/>
      <c r="AD75" s="90"/>
      <c r="AE75" s="90"/>
      <c r="AF75" s="90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  <c r="AS75" s="90"/>
      <c r="AT75" s="90"/>
      <c r="AU75" s="172"/>
      <c r="AV75" s="90"/>
      <c r="AW75" s="90"/>
      <c r="AX75" s="90"/>
      <c r="AY75" s="90"/>
      <c r="AZ75" s="90"/>
      <c r="BA75" s="90"/>
      <c r="BB75" s="90"/>
      <c r="BC75" s="173"/>
      <c r="BD75" s="90"/>
      <c r="BE75" s="174"/>
      <c r="BF75" s="90"/>
      <c r="BG75" s="90"/>
      <c r="BH75" s="90"/>
      <c r="BI75" s="90"/>
      <c r="BJ75" s="90"/>
      <c r="BK75" s="90"/>
      <c r="BL75" s="2"/>
      <c r="BM75" s="2"/>
      <c r="BN75" s="2"/>
      <c r="BO75" s="2"/>
      <c r="BP75" s="2"/>
    </row>
    <row r="76" spans="1:83" ht="15.75" customHeight="1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</row>
    <row r="77" spans="1:83" ht="15.75" customHeight="1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</row>
    <row r="78" spans="1:83" ht="15.75" customHeight="1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175">
        <f>BE68+BE65+BE63+BE60+BE58+BE54+BE50+BE46+BE44</f>
        <v>924106.25</v>
      </c>
      <c r="BF78" s="2"/>
      <c r="BG78" s="176">
        <f>SUM(BE39+BE41+BE45+BE49+BE53+BE55+BE58+BE60+BE63)</f>
        <v>934429</v>
      </c>
      <c r="BH78" s="2"/>
      <c r="BI78" s="2"/>
      <c r="BJ78" s="2"/>
      <c r="BK78" s="2"/>
      <c r="BL78" s="2"/>
      <c r="BM78" s="2"/>
      <c r="BN78" s="2"/>
      <c r="BO78" s="2"/>
      <c r="BP78" s="2"/>
    </row>
    <row r="79" spans="1:83" ht="15.75" customHeight="1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175">
        <v>839428.5</v>
      </c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</row>
    <row r="80" spans="1:83" ht="15.75" customHeight="1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175">
        <f>BE79-BE78</f>
        <v>-84677.75</v>
      </c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</row>
    <row r="81" spans="2:68" ht="15.75" customHeight="1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</row>
    <row r="82" spans="2:68" ht="15.75" customHeight="1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</row>
    <row r="83" spans="2:68" ht="15.75" customHeight="1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</row>
    <row r="84" spans="2:68" ht="15.75" customHeight="1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</row>
    <row r="85" spans="2:68" ht="15.75" customHeight="1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</row>
    <row r="86" spans="2:68" ht="15.75" customHeight="1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</row>
    <row r="87" spans="2:68" ht="15.75" customHeight="1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</row>
    <row r="88" spans="2:68" ht="15.75" customHeight="1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</row>
    <row r="89" spans="2:68" ht="15.75" customHeight="1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</row>
    <row r="90" spans="2:68" ht="15.75" customHeight="1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</row>
    <row r="91" spans="2:68" ht="15.75" customHeight="1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 t="s">
        <v>172</v>
      </c>
      <c r="BJ91" s="2"/>
      <c r="BK91" s="2"/>
      <c r="BL91" s="2"/>
      <c r="BM91" s="2"/>
      <c r="BN91" s="2"/>
      <c r="BO91" s="2"/>
      <c r="BP91" s="2"/>
    </row>
    <row r="92" spans="2:68" ht="15.75" customHeight="1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</row>
    <row r="93" spans="2:68" ht="15.75" customHeight="1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</row>
    <row r="94" spans="2:68" ht="15.75" customHeight="1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</row>
    <row r="95" spans="2:68" ht="15.75" customHeight="1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</row>
    <row r="96" spans="2:68" ht="15.75" customHeight="1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</row>
    <row r="97" spans="2:68" ht="15.75" customHeight="1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</row>
    <row r="98" spans="2:68" ht="15.75" customHeight="1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</row>
    <row r="99" spans="2:68" ht="15.75" customHeight="1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</row>
    <row r="100" spans="2:68" ht="15.75" customHeight="1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</row>
    <row r="101" spans="2:68" ht="15.75" customHeight="1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</row>
    <row r="102" spans="2:68" ht="15.75" customHeight="1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</row>
    <row r="103" spans="2:68" ht="15.75" customHeight="1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</row>
    <row r="104" spans="2:68" ht="15.75" customHeight="1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</row>
    <row r="105" spans="2:68" ht="15.75" customHeight="1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</row>
    <row r="106" spans="2:68" ht="15.75" customHeight="1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</row>
    <row r="107" spans="2:68" ht="15.75" customHeight="1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</row>
    <row r="108" spans="2:68" ht="15.75" customHeight="1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</row>
    <row r="109" spans="2:68" ht="15.75" customHeight="1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</row>
    <row r="110" spans="2:68" ht="15.75" customHeight="1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</row>
    <row r="111" spans="2:68" ht="15.75" customHeight="1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</row>
    <row r="112" spans="2:68" ht="15.75" customHeight="1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</row>
    <row r="113" spans="2:68" ht="15.75" customHeight="1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</row>
    <row r="114" spans="2:68" ht="15.75" customHeight="1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</row>
    <row r="115" spans="2:68" ht="15.75" customHeight="1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</row>
    <row r="116" spans="2:68" ht="15.75" customHeight="1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</row>
    <row r="117" spans="2:68" ht="15.75" customHeight="1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</row>
    <row r="118" spans="2:68" ht="15.75" customHeight="1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</row>
    <row r="119" spans="2:68" ht="15.75" customHeight="1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</row>
    <row r="120" spans="2:68" ht="15.75" customHeight="1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</row>
    <row r="121" spans="2:68" ht="15.75" customHeight="1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</row>
    <row r="122" spans="2:68" ht="15.75" customHeight="1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</row>
    <row r="123" spans="2:68" ht="15.75" customHeight="1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</row>
    <row r="124" spans="2:68" ht="15.75" customHeight="1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</row>
    <row r="125" spans="2:68" ht="15.75" customHeight="1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</row>
    <row r="126" spans="2:68" ht="15.75" customHeight="1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</row>
    <row r="127" spans="2:68" ht="15.75" customHeight="1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</row>
    <row r="128" spans="2:68" ht="15.75" customHeight="1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</row>
    <row r="129" spans="2:68" ht="15.75" customHeight="1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  <c r="BP129" s="2"/>
    </row>
    <row r="130" spans="2:68" ht="15.75" customHeight="1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</row>
    <row r="131" spans="2:68" ht="15.75" customHeight="1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  <c r="BP131" s="2"/>
    </row>
    <row r="132" spans="2:68" ht="15.75" customHeight="1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</row>
    <row r="133" spans="2:68" ht="15.75" customHeight="1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  <c r="BM133" s="2"/>
      <c r="BN133" s="2"/>
      <c r="BO133" s="2"/>
      <c r="BP133" s="2"/>
    </row>
    <row r="134" spans="2:68" ht="15.75" customHeight="1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  <c r="BM134" s="2"/>
      <c r="BN134" s="2"/>
      <c r="BO134" s="2"/>
      <c r="BP134" s="2"/>
    </row>
    <row r="135" spans="2:68" ht="15.75" customHeight="1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  <c r="BP135" s="2"/>
    </row>
    <row r="136" spans="2:68" ht="15.75" customHeight="1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  <c r="BP136" s="2"/>
    </row>
    <row r="137" spans="2:68" ht="15.75" customHeight="1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  <c r="BH137" s="2"/>
      <c r="BI137" s="2"/>
      <c r="BJ137" s="2"/>
      <c r="BK137" s="2"/>
      <c r="BL137" s="2"/>
      <c r="BM137" s="2"/>
      <c r="BN137" s="2"/>
      <c r="BO137" s="2"/>
      <c r="BP137" s="2"/>
    </row>
    <row r="138" spans="2:68" ht="15.75" customHeight="1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  <c r="BH138" s="2"/>
      <c r="BI138" s="2"/>
      <c r="BJ138" s="2"/>
      <c r="BK138" s="2"/>
      <c r="BL138" s="2"/>
      <c r="BM138" s="2"/>
      <c r="BN138" s="2"/>
      <c r="BO138" s="2"/>
      <c r="BP138" s="2"/>
    </row>
    <row r="139" spans="2:68" ht="15.75" customHeight="1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2"/>
      <c r="BH139" s="2"/>
      <c r="BI139" s="2"/>
      <c r="BJ139" s="2"/>
      <c r="BK139" s="2"/>
      <c r="BL139" s="2"/>
      <c r="BM139" s="2"/>
      <c r="BN139" s="2"/>
      <c r="BO139" s="2"/>
      <c r="BP139" s="2"/>
    </row>
    <row r="140" spans="2:68" ht="15.75" customHeight="1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2"/>
      <c r="BM140" s="2"/>
      <c r="BN140" s="2"/>
      <c r="BO140" s="2"/>
      <c r="BP140" s="2"/>
    </row>
    <row r="141" spans="2:68" ht="15.75" customHeight="1"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  <c r="BP141" s="2"/>
    </row>
    <row r="142" spans="2:68" ht="15.75" customHeight="1"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  <c r="BM142" s="2"/>
      <c r="BN142" s="2"/>
      <c r="BO142" s="2"/>
      <c r="BP142" s="2"/>
    </row>
    <row r="143" spans="2:68" ht="15.75" customHeight="1"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  <c r="BM143" s="2"/>
      <c r="BN143" s="2"/>
      <c r="BO143" s="2"/>
      <c r="BP143" s="2"/>
    </row>
    <row r="144" spans="2:68" ht="15.75" customHeight="1"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  <c r="BP144" s="2"/>
    </row>
    <row r="145" spans="2:68" ht="15.75" customHeight="1"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</row>
    <row r="146" spans="2:68" ht="15.75" customHeight="1"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2"/>
      <c r="BP146" s="2"/>
    </row>
    <row r="147" spans="2:68" ht="15.75" customHeight="1"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2"/>
    </row>
    <row r="148" spans="2:68" ht="15.75" customHeight="1"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2"/>
    </row>
    <row r="149" spans="2:68" ht="15.75" customHeight="1"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2"/>
    </row>
    <row r="150" spans="2:68" ht="15.75" customHeight="1"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2"/>
    </row>
    <row r="151" spans="2:68" ht="15.75" customHeight="1"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2"/>
    </row>
    <row r="152" spans="2:68" ht="15.75" customHeight="1"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</row>
    <row r="153" spans="2:68" ht="15.75" customHeight="1"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</row>
    <row r="154" spans="2:68" ht="15.75" customHeight="1"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</row>
    <row r="155" spans="2:68" ht="15.75" customHeight="1"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</row>
    <row r="156" spans="2:68" ht="15.75" customHeight="1"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</row>
    <row r="157" spans="2:68" ht="15.75" customHeight="1"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</row>
    <row r="158" spans="2:68" ht="15.75" customHeight="1"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2"/>
    </row>
    <row r="159" spans="2:68" ht="15.75" customHeight="1"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</row>
    <row r="160" spans="2:68" ht="15.75" customHeight="1"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  <c r="BM160" s="2"/>
      <c r="BN160" s="2"/>
      <c r="BO160" s="2"/>
      <c r="BP160" s="2"/>
    </row>
    <row r="161" spans="32:32" ht="15.75" customHeight="1">
      <c r="AF161" s="4"/>
    </row>
    <row r="162" spans="32:32" ht="15.75" customHeight="1">
      <c r="AF162" s="4"/>
    </row>
    <row r="163" spans="32:32" ht="15.75" customHeight="1">
      <c r="AF163" s="4"/>
    </row>
    <row r="164" spans="32:32" ht="15.75" customHeight="1">
      <c r="AF164" s="4"/>
    </row>
    <row r="165" spans="32:32" ht="15.75" customHeight="1">
      <c r="AF165" s="4"/>
    </row>
    <row r="166" spans="32:32" ht="15.75" customHeight="1">
      <c r="AF166" s="4"/>
    </row>
    <row r="167" spans="32:32" ht="15.75" customHeight="1">
      <c r="AF167" s="4"/>
    </row>
    <row r="168" spans="32:32" ht="15.75" customHeight="1">
      <c r="AF168" s="4"/>
    </row>
    <row r="169" spans="32:32" ht="15.75" customHeight="1">
      <c r="AF169" s="4"/>
    </row>
    <row r="170" spans="32:32" ht="15.75" customHeight="1">
      <c r="AF170" s="4"/>
    </row>
    <row r="171" spans="32:32" ht="15.75" customHeight="1">
      <c r="AF171" s="4"/>
    </row>
    <row r="172" spans="32:32" ht="15.75" customHeight="1">
      <c r="AF172" s="4"/>
    </row>
    <row r="173" spans="32:32" ht="15.75" customHeight="1">
      <c r="AF173" s="4"/>
    </row>
    <row r="174" spans="32:32" ht="15.75" customHeight="1">
      <c r="AF174" s="4"/>
    </row>
    <row r="175" spans="32:32" ht="15.75" customHeight="1">
      <c r="AF175" s="4"/>
    </row>
    <row r="176" spans="32:32" ht="15.75" customHeight="1">
      <c r="AF176" s="4"/>
    </row>
    <row r="177" spans="32:32" ht="15.75" customHeight="1">
      <c r="AF177" s="4"/>
    </row>
    <row r="178" spans="32:32" ht="15.75" customHeight="1">
      <c r="AF178" s="4"/>
    </row>
    <row r="179" spans="32:32" ht="15.75" customHeight="1">
      <c r="AF179" s="4"/>
    </row>
    <row r="180" spans="32:32" ht="15.75" customHeight="1">
      <c r="AF180" s="4"/>
    </row>
    <row r="181" spans="32:32" ht="15.75" customHeight="1">
      <c r="AF181" s="4"/>
    </row>
    <row r="182" spans="32:32" ht="15.75" customHeight="1">
      <c r="AF182" s="4"/>
    </row>
    <row r="183" spans="32:32" ht="15.75" customHeight="1">
      <c r="AF183" s="4"/>
    </row>
    <row r="184" spans="32:32" ht="15.75" customHeight="1">
      <c r="AF184" s="4"/>
    </row>
    <row r="185" spans="32:32" ht="15.75" customHeight="1">
      <c r="AF185" s="4"/>
    </row>
    <row r="186" spans="32:32" ht="15.75" customHeight="1">
      <c r="AF186" s="4"/>
    </row>
    <row r="187" spans="32:32" ht="15.75" customHeight="1">
      <c r="AF187" s="4"/>
    </row>
    <row r="188" spans="32:32" ht="15.75" customHeight="1">
      <c r="AF188" s="4"/>
    </row>
    <row r="189" spans="32:32" ht="15.75" customHeight="1">
      <c r="AF189" s="4"/>
    </row>
    <row r="190" spans="32:32" ht="15.75" customHeight="1">
      <c r="AF190" s="4"/>
    </row>
    <row r="191" spans="32:32" ht="15.75" customHeight="1">
      <c r="AF191" s="4"/>
    </row>
    <row r="192" spans="32:32" ht="15.75" customHeight="1">
      <c r="AF192" s="4"/>
    </row>
    <row r="193" spans="32:32" ht="15.75" customHeight="1">
      <c r="AF193" s="4"/>
    </row>
    <row r="194" spans="32:32" ht="15.75" customHeight="1">
      <c r="AF194" s="4"/>
    </row>
    <row r="195" spans="32:32" ht="15.75" customHeight="1">
      <c r="AF195" s="4"/>
    </row>
    <row r="196" spans="32:32" ht="15.75" customHeight="1">
      <c r="AF196" s="4"/>
    </row>
    <row r="197" spans="32:32" ht="15.75" customHeight="1">
      <c r="AF197" s="4"/>
    </row>
    <row r="198" spans="32:32" ht="15.75" customHeight="1">
      <c r="AF198" s="4"/>
    </row>
    <row r="199" spans="32:32" ht="15.75" customHeight="1">
      <c r="AF199" s="4"/>
    </row>
    <row r="200" spans="32:32" ht="15.75" customHeight="1">
      <c r="AF200" s="4"/>
    </row>
    <row r="201" spans="32:32" ht="15.75" customHeight="1">
      <c r="AF201" s="4"/>
    </row>
    <row r="202" spans="32:32" ht="15.75" customHeight="1">
      <c r="AF202" s="4"/>
    </row>
    <row r="203" spans="32:32" ht="15.75" customHeight="1">
      <c r="AF203" s="4"/>
    </row>
    <row r="204" spans="32:32" ht="15.75" customHeight="1">
      <c r="AF204" s="4"/>
    </row>
    <row r="205" spans="32:32" ht="15.75" customHeight="1">
      <c r="AF205" s="4"/>
    </row>
    <row r="206" spans="32:32" ht="15.75" customHeight="1">
      <c r="AF206" s="4"/>
    </row>
    <row r="207" spans="32:32" ht="15.75" customHeight="1">
      <c r="AF207" s="4"/>
    </row>
    <row r="208" spans="32:32" ht="15.75" customHeight="1">
      <c r="AF208" s="4"/>
    </row>
    <row r="209" spans="32:32" ht="15.75" customHeight="1">
      <c r="AF209" s="4"/>
    </row>
    <row r="210" spans="32:32" ht="15.75" customHeight="1">
      <c r="AF210" s="4"/>
    </row>
    <row r="211" spans="32:32" ht="15.75" customHeight="1">
      <c r="AF211" s="4"/>
    </row>
    <row r="212" spans="32:32" ht="15.75" customHeight="1">
      <c r="AF212" s="4"/>
    </row>
    <row r="213" spans="32:32" ht="15.75" customHeight="1">
      <c r="AF213" s="4"/>
    </row>
    <row r="214" spans="32:32" ht="15.75" customHeight="1">
      <c r="AF214" s="4"/>
    </row>
    <row r="215" spans="32:32" ht="15.75" customHeight="1">
      <c r="AF215" s="4"/>
    </row>
    <row r="216" spans="32:32" ht="15.75" customHeight="1">
      <c r="AF216" s="4"/>
    </row>
    <row r="217" spans="32:32" ht="15.75" customHeight="1">
      <c r="AF217" s="4"/>
    </row>
    <row r="218" spans="32:32" ht="15.75" customHeight="1">
      <c r="AF218" s="4"/>
    </row>
    <row r="219" spans="32:32" ht="15.75" customHeight="1">
      <c r="AF219" s="4"/>
    </row>
    <row r="220" spans="32:32" ht="15.75" customHeight="1">
      <c r="AF220" s="4"/>
    </row>
    <row r="221" spans="32:32" ht="15.75" customHeight="1">
      <c r="AF221" s="4"/>
    </row>
    <row r="222" spans="32:32" ht="15.75" customHeight="1">
      <c r="AF222" s="4"/>
    </row>
    <row r="223" spans="32:32" ht="15.75" customHeight="1">
      <c r="AF223" s="4"/>
    </row>
    <row r="224" spans="32:32" ht="15.75" customHeight="1">
      <c r="AF224" s="4"/>
    </row>
    <row r="225" spans="32:32" ht="15.75" customHeight="1">
      <c r="AF225" s="4"/>
    </row>
    <row r="226" spans="32:32" ht="15.75" customHeight="1">
      <c r="AF226" s="4"/>
    </row>
    <row r="227" spans="32:32" ht="15.75" customHeight="1">
      <c r="AF227" s="4"/>
    </row>
    <row r="228" spans="32:32" ht="15.75" customHeight="1">
      <c r="AF228" s="4"/>
    </row>
    <row r="229" spans="32:32" ht="15.75" customHeight="1">
      <c r="AF229" s="4"/>
    </row>
    <row r="230" spans="32:32" ht="15.75" customHeight="1">
      <c r="AF230" s="4"/>
    </row>
    <row r="231" spans="32:32" ht="15.75" customHeight="1">
      <c r="AF231" s="4"/>
    </row>
    <row r="232" spans="32:32" ht="15.75" customHeight="1">
      <c r="AF232" s="4"/>
    </row>
    <row r="233" spans="32:32" ht="15.75" customHeight="1">
      <c r="AF233" s="4"/>
    </row>
    <row r="234" spans="32:32" ht="15.75" customHeight="1">
      <c r="AF234" s="4"/>
    </row>
    <row r="235" spans="32:32" ht="15.75" customHeight="1">
      <c r="AF235" s="4"/>
    </row>
    <row r="236" spans="32:32" ht="15.75" customHeight="1">
      <c r="AF236" s="4"/>
    </row>
    <row r="237" spans="32:32" ht="15.75" customHeight="1">
      <c r="AF237" s="4"/>
    </row>
    <row r="238" spans="32:32" ht="15.75" customHeight="1">
      <c r="AF238" s="4"/>
    </row>
    <row r="239" spans="32:32" ht="15.75" customHeight="1">
      <c r="AF239" s="4"/>
    </row>
    <row r="240" spans="32:32" ht="15.75" customHeight="1">
      <c r="AF240" s="4"/>
    </row>
    <row r="241" spans="32:32" ht="15.75" customHeight="1">
      <c r="AF241" s="4"/>
    </row>
    <row r="242" spans="32:32" ht="15.75" customHeight="1">
      <c r="AF242" s="4"/>
    </row>
    <row r="243" spans="32:32" ht="15.75" customHeight="1">
      <c r="AF243" s="4"/>
    </row>
    <row r="244" spans="32:32" ht="15.75" customHeight="1">
      <c r="AF244" s="4"/>
    </row>
    <row r="245" spans="32:32" ht="15.75" customHeight="1">
      <c r="AF245" s="4"/>
    </row>
    <row r="246" spans="32:32" ht="15.75" customHeight="1">
      <c r="AF246" s="4"/>
    </row>
    <row r="247" spans="32:32" ht="15.75" customHeight="1">
      <c r="AF247" s="4"/>
    </row>
    <row r="248" spans="32:32" ht="15.75" customHeight="1">
      <c r="AF248" s="4"/>
    </row>
    <row r="249" spans="32:32" ht="15.75" customHeight="1">
      <c r="AF249" s="4"/>
    </row>
    <row r="250" spans="32:32" ht="15.75" customHeight="1">
      <c r="AF250" s="4"/>
    </row>
    <row r="251" spans="32:32" ht="15.75" customHeight="1">
      <c r="AF251" s="4"/>
    </row>
    <row r="252" spans="32:32" ht="15.75" customHeight="1">
      <c r="AF252" s="4"/>
    </row>
    <row r="253" spans="32:32" ht="15.75" customHeight="1">
      <c r="AF253" s="4"/>
    </row>
    <row r="254" spans="32:32" ht="15.75" customHeight="1">
      <c r="AF254" s="4"/>
    </row>
    <row r="255" spans="32:32" ht="15.75" customHeight="1">
      <c r="AF255" s="4"/>
    </row>
    <row r="256" spans="32:32" ht="15.75" customHeight="1">
      <c r="AF256" s="4"/>
    </row>
    <row r="257" spans="32:32" ht="15.75" customHeight="1">
      <c r="AF257" s="4"/>
    </row>
    <row r="258" spans="32:32" ht="15.75" customHeight="1">
      <c r="AF258" s="4"/>
    </row>
    <row r="259" spans="32:32" ht="15.75" customHeight="1">
      <c r="AF259" s="4"/>
    </row>
    <row r="260" spans="32:32" ht="15.75" customHeight="1">
      <c r="AF260" s="4"/>
    </row>
    <row r="261" spans="32:32" ht="15.75" customHeight="1">
      <c r="AF261" s="4"/>
    </row>
    <row r="262" spans="32:32" ht="15.75" customHeight="1">
      <c r="AF262" s="4"/>
    </row>
    <row r="263" spans="32:32" ht="15.75" customHeight="1">
      <c r="AF263" s="4"/>
    </row>
    <row r="264" spans="32:32" ht="15.75" customHeight="1">
      <c r="AF264" s="4"/>
    </row>
    <row r="265" spans="32:32" ht="15.75" customHeight="1">
      <c r="AF265" s="4"/>
    </row>
    <row r="266" spans="32:32" ht="15.75" customHeight="1">
      <c r="AF266" s="4"/>
    </row>
    <row r="267" spans="32:32" ht="15.75" customHeight="1">
      <c r="AF267" s="4"/>
    </row>
    <row r="268" spans="32:32" ht="15.75" customHeight="1">
      <c r="AF268" s="4"/>
    </row>
    <row r="269" spans="32:32" ht="15.75" customHeight="1">
      <c r="AF269" s="4"/>
    </row>
    <row r="270" spans="32:32" ht="15.75" customHeight="1">
      <c r="AF270" s="4"/>
    </row>
    <row r="271" spans="32:32" ht="15.75" customHeight="1">
      <c r="AF271" s="4"/>
    </row>
    <row r="272" spans="32:32" ht="15.75" customHeight="1">
      <c r="AF272" s="4"/>
    </row>
    <row r="273" spans="32:32" ht="15.75" customHeight="1">
      <c r="AF273" s="4"/>
    </row>
    <row r="274" spans="32:32" ht="15.75" customHeight="1">
      <c r="AF274" s="4"/>
    </row>
    <row r="275" spans="32:32" ht="15.75" customHeight="1">
      <c r="AF275" s="4"/>
    </row>
    <row r="276" spans="32:32" ht="15.75" customHeight="1">
      <c r="AF276" s="4"/>
    </row>
    <row r="277" spans="32:32" ht="15.75" customHeight="1">
      <c r="AF277" s="4"/>
    </row>
    <row r="278" spans="32:32" ht="15.75" customHeight="1">
      <c r="AF278" s="4"/>
    </row>
    <row r="279" spans="32:32" ht="15.75" customHeight="1">
      <c r="AF279" s="4"/>
    </row>
    <row r="280" spans="32:32" ht="15.75" customHeight="1">
      <c r="AF280" s="4"/>
    </row>
    <row r="281" spans="32:32" ht="15.75" customHeight="1">
      <c r="AF281" s="4"/>
    </row>
    <row r="282" spans="32:32" ht="15.75" customHeight="1">
      <c r="AF282" s="4"/>
    </row>
    <row r="283" spans="32:32" ht="15.75" customHeight="1">
      <c r="AF283" s="4"/>
    </row>
    <row r="284" spans="32:32" ht="15.75" customHeight="1">
      <c r="AF284" s="4"/>
    </row>
    <row r="285" spans="32:32" ht="15.75" customHeight="1">
      <c r="AF285" s="4"/>
    </row>
    <row r="286" spans="32:32" ht="15.75" customHeight="1">
      <c r="AF286" s="4"/>
    </row>
    <row r="287" spans="32:32" ht="15.75" customHeight="1">
      <c r="AF287" s="4"/>
    </row>
    <row r="288" spans="32:32" ht="15.75" customHeight="1">
      <c r="AF288" s="4"/>
    </row>
    <row r="289" spans="32:32" ht="15.75" customHeight="1">
      <c r="AF289" s="4"/>
    </row>
    <row r="290" spans="32:32" ht="15.75" customHeight="1">
      <c r="AF290" s="4"/>
    </row>
    <row r="291" spans="32:32" ht="15.75" customHeight="1">
      <c r="AF291" s="4"/>
    </row>
    <row r="292" spans="32:32" ht="15.75" customHeight="1">
      <c r="AF292" s="4"/>
    </row>
    <row r="293" spans="32:32" ht="15.75" customHeight="1">
      <c r="AF293" s="4"/>
    </row>
    <row r="294" spans="32:32" ht="15.75" customHeight="1">
      <c r="AF294" s="4"/>
    </row>
    <row r="295" spans="32:32" ht="15.75" customHeight="1">
      <c r="AF295" s="4"/>
    </row>
    <row r="296" spans="32:32" ht="15.75" customHeight="1">
      <c r="AF296" s="4"/>
    </row>
    <row r="297" spans="32:32" ht="15.75" customHeight="1">
      <c r="AF297" s="4"/>
    </row>
    <row r="298" spans="32:32" ht="15.75" customHeight="1">
      <c r="AF298" s="4"/>
    </row>
    <row r="299" spans="32:32" ht="15.75" customHeight="1">
      <c r="AF299" s="4"/>
    </row>
    <row r="300" spans="32:32" ht="15.75" customHeight="1">
      <c r="AF300" s="4"/>
    </row>
    <row r="301" spans="32:32" ht="15.75" customHeight="1">
      <c r="AF301" s="4"/>
    </row>
    <row r="302" spans="32:32" ht="15.75" customHeight="1">
      <c r="AF302" s="4"/>
    </row>
    <row r="303" spans="32:32" ht="15.75" customHeight="1">
      <c r="AF303" s="4"/>
    </row>
    <row r="304" spans="32:32" ht="15.75" customHeight="1">
      <c r="AF304" s="4"/>
    </row>
    <row r="305" spans="32:32" ht="15.75" customHeight="1">
      <c r="AF305" s="4"/>
    </row>
    <row r="306" spans="32:32" ht="15.75" customHeight="1">
      <c r="AF306" s="4"/>
    </row>
    <row r="307" spans="32:32" ht="15.75" customHeight="1">
      <c r="AF307" s="4"/>
    </row>
    <row r="308" spans="32:32" ht="15.75" customHeight="1">
      <c r="AF308" s="4"/>
    </row>
    <row r="309" spans="32:32" ht="15.75" customHeight="1">
      <c r="AF309" s="4"/>
    </row>
    <row r="310" spans="32:32" ht="15.75" customHeight="1">
      <c r="AF310" s="4"/>
    </row>
    <row r="311" spans="32:32" ht="15.75" customHeight="1">
      <c r="AF311" s="4"/>
    </row>
    <row r="312" spans="32:32" ht="15.75" customHeight="1">
      <c r="AF312" s="4"/>
    </row>
    <row r="313" spans="32:32" ht="15.75" customHeight="1">
      <c r="AF313" s="4"/>
    </row>
    <row r="314" spans="32:32" ht="15.75" customHeight="1">
      <c r="AF314" s="4"/>
    </row>
    <row r="315" spans="32:32" ht="15.75" customHeight="1">
      <c r="AF315" s="4"/>
    </row>
    <row r="316" spans="32:32" ht="15.75" customHeight="1">
      <c r="AF316" s="4"/>
    </row>
    <row r="317" spans="32:32" ht="15.75" customHeight="1">
      <c r="AF317" s="4"/>
    </row>
    <row r="318" spans="32:32" ht="15.75" customHeight="1">
      <c r="AF318" s="4"/>
    </row>
    <row r="319" spans="32:32" ht="15.75" customHeight="1">
      <c r="AF319" s="4"/>
    </row>
    <row r="320" spans="32:32" ht="15.75" customHeight="1">
      <c r="AF320" s="4"/>
    </row>
    <row r="321" spans="32:32" ht="15.75" customHeight="1">
      <c r="AF321" s="4"/>
    </row>
    <row r="322" spans="32:32" ht="15.75" customHeight="1">
      <c r="AF322" s="4"/>
    </row>
    <row r="323" spans="32:32" ht="15.75" customHeight="1">
      <c r="AF323" s="4"/>
    </row>
    <row r="324" spans="32:32" ht="15.75" customHeight="1">
      <c r="AF324" s="4"/>
    </row>
    <row r="325" spans="32:32" ht="15.75" customHeight="1">
      <c r="AF325" s="4"/>
    </row>
    <row r="326" spans="32:32" ht="15.75" customHeight="1">
      <c r="AF326" s="4"/>
    </row>
    <row r="327" spans="32:32" ht="15.75" customHeight="1">
      <c r="AF327" s="4"/>
    </row>
    <row r="328" spans="32:32" ht="15.75" customHeight="1">
      <c r="AF328" s="4"/>
    </row>
    <row r="329" spans="32:32" ht="15.75" customHeight="1">
      <c r="AF329" s="4"/>
    </row>
    <row r="330" spans="32:32" ht="15.75" customHeight="1">
      <c r="AF330" s="4"/>
    </row>
    <row r="331" spans="32:32" ht="15.75" customHeight="1">
      <c r="AF331" s="4"/>
    </row>
    <row r="332" spans="32:32" ht="15.75" customHeight="1">
      <c r="AF332" s="4"/>
    </row>
    <row r="333" spans="32:32" ht="15.75" customHeight="1">
      <c r="AF333" s="4"/>
    </row>
    <row r="334" spans="32:32" ht="15.75" customHeight="1">
      <c r="AF334" s="4"/>
    </row>
    <row r="335" spans="32:32" ht="15.75" customHeight="1">
      <c r="AF335" s="4"/>
    </row>
    <row r="336" spans="32:32" ht="15.75" customHeight="1">
      <c r="AF336" s="4"/>
    </row>
    <row r="337" spans="32:32" ht="15.75" customHeight="1">
      <c r="AF337" s="4"/>
    </row>
    <row r="338" spans="32:32" ht="15.75" customHeight="1">
      <c r="AF338" s="4"/>
    </row>
    <row r="339" spans="32:32" ht="15.75" customHeight="1">
      <c r="AF339" s="4"/>
    </row>
    <row r="340" spans="32:32" ht="15.75" customHeight="1">
      <c r="AF340" s="4"/>
    </row>
    <row r="341" spans="32:32" ht="15.75" customHeight="1">
      <c r="AF341" s="4"/>
    </row>
    <row r="342" spans="32:32" ht="15.75" customHeight="1">
      <c r="AF342" s="4"/>
    </row>
    <row r="343" spans="32:32" ht="15.75" customHeight="1">
      <c r="AF343" s="4"/>
    </row>
    <row r="344" spans="32:32" ht="15.75" customHeight="1">
      <c r="AF344" s="4"/>
    </row>
    <row r="345" spans="32:32" ht="15.75" customHeight="1">
      <c r="AF345" s="4"/>
    </row>
    <row r="346" spans="32:32" ht="15.75" customHeight="1">
      <c r="AF346" s="4"/>
    </row>
    <row r="347" spans="32:32" ht="15.75" customHeight="1">
      <c r="AF347" s="4"/>
    </row>
    <row r="348" spans="32:32" ht="15.75" customHeight="1">
      <c r="AF348" s="4"/>
    </row>
    <row r="349" spans="32:32" ht="15.75" customHeight="1">
      <c r="AF349" s="4"/>
    </row>
    <row r="350" spans="32:32" ht="15.75" customHeight="1">
      <c r="AF350" s="4"/>
    </row>
    <row r="351" spans="32:32" ht="15.75" customHeight="1">
      <c r="AF351" s="4"/>
    </row>
    <row r="352" spans="32:32" ht="15.75" customHeight="1">
      <c r="AF352" s="4"/>
    </row>
    <row r="353" spans="32:32" ht="15.75" customHeight="1">
      <c r="AF353" s="4"/>
    </row>
    <row r="354" spans="32:32" ht="15.75" customHeight="1">
      <c r="AF354" s="4"/>
    </row>
    <row r="355" spans="32:32" ht="15.75" customHeight="1">
      <c r="AF355" s="4"/>
    </row>
    <row r="356" spans="32:32" ht="15.75" customHeight="1">
      <c r="AF356" s="4"/>
    </row>
    <row r="357" spans="32:32" ht="15.75" customHeight="1">
      <c r="AF357" s="4"/>
    </row>
    <row r="358" spans="32:32" ht="15.75" customHeight="1">
      <c r="AF358" s="4"/>
    </row>
    <row r="359" spans="32:32" ht="15.75" customHeight="1">
      <c r="AF359" s="4"/>
    </row>
    <row r="360" spans="32:32" ht="15.75" customHeight="1">
      <c r="AF360" s="4"/>
    </row>
    <row r="361" spans="32:32" ht="15.75" customHeight="1">
      <c r="AF361" s="4"/>
    </row>
    <row r="362" spans="32:32" ht="15.75" customHeight="1">
      <c r="AF362" s="4"/>
    </row>
    <row r="363" spans="32:32" ht="15.75" customHeight="1">
      <c r="AF363" s="4"/>
    </row>
    <row r="364" spans="32:32" ht="15.75" customHeight="1">
      <c r="AF364" s="4"/>
    </row>
    <row r="365" spans="32:32" ht="15.75" customHeight="1">
      <c r="AF365" s="4"/>
    </row>
    <row r="366" spans="32:32" ht="15.75" customHeight="1">
      <c r="AF366" s="4"/>
    </row>
    <row r="367" spans="32:32" ht="15.75" customHeight="1">
      <c r="AF367" s="4"/>
    </row>
    <row r="368" spans="32:32" ht="15.75" customHeight="1">
      <c r="AF368" s="4"/>
    </row>
    <row r="369" spans="32:32" ht="15.75" customHeight="1">
      <c r="AF369" s="4"/>
    </row>
    <row r="370" spans="32:32" ht="15.75" customHeight="1">
      <c r="AF370" s="4"/>
    </row>
    <row r="371" spans="32:32" ht="15.75" customHeight="1">
      <c r="AF371" s="4"/>
    </row>
    <row r="372" spans="32:32" ht="15.75" customHeight="1">
      <c r="AF372" s="4"/>
    </row>
    <row r="373" spans="32:32" ht="15.75" customHeight="1">
      <c r="AF373" s="4"/>
    </row>
    <row r="374" spans="32:32" ht="15.75" customHeight="1">
      <c r="AF374" s="4"/>
    </row>
    <row r="375" spans="32:32" ht="15.75" customHeight="1">
      <c r="AF375" s="4"/>
    </row>
    <row r="376" spans="32:32" ht="15.75" customHeight="1">
      <c r="AF376" s="4"/>
    </row>
    <row r="377" spans="32:32" ht="15.75" customHeight="1">
      <c r="AF377" s="4"/>
    </row>
    <row r="378" spans="32:32" ht="15.75" customHeight="1">
      <c r="AF378" s="4"/>
    </row>
    <row r="379" spans="32:32" ht="15.75" customHeight="1">
      <c r="AF379" s="4"/>
    </row>
    <row r="380" spans="32:32" ht="15.75" customHeight="1">
      <c r="AF380" s="4"/>
    </row>
    <row r="381" spans="32:32" ht="15.75" customHeight="1">
      <c r="AF381" s="4"/>
    </row>
    <row r="382" spans="32:32" ht="15.75" customHeight="1">
      <c r="AF382" s="4"/>
    </row>
    <row r="383" spans="32:32" ht="15.75" customHeight="1">
      <c r="AF383" s="4"/>
    </row>
    <row r="384" spans="32:32" ht="15.75" customHeight="1">
      <c r="AF384" s="4"/>
    </row>
    <row r="385" spans="32:32" ht="15.75" customHeight="1">
      <c r="AF385" s="4"/>
    </row>
    <row r="386" spans="32:32" ht="15.75" customHeight="1">
      <c r="AF386" s="4"/>
    </row>
    <row r="387" spans="32:32" ht="15.75" customHeight="1">
      <c r="AF387" s="4"/>
    </row>
    <row r="388" spans="32:32" ht="15.75" customHeight="1">
      <c r="AF388" s="4"/>
    </row>
    <row r="389" spans="32:32" ht="15.75" customHeight="1">
      <c r="AF389" s="4"/>
    </row>
    <row r="390" spans="32:32" ht="15.75" customHeight="1">
      <c r="AF390" s="4"/>
    </row>
    <row r="391" spans="32:32" ht="15.75" customHeight="1">
      <c r="AF391" s="4"/>
    </row>
    <row r="392" spans="32:32" ht="15.75" customHeight="1">
      <c r="AF392" s="4"/>
    </row>
    <row r="393" spans="32:32" ht="15.75" customHeight="1">
      <c r="AF393" s="4"/>
    </row>
    <row r="394" spans="32:32" ht="15.75" customHeight="1">
      <c r="AF394" s="4"/>
    </row>
    <row r="395" spans="32:32" ht="15.75" customHeight="1">
      <c r="AF395" s="4"/>
    </row>
    <row r="396" spans="32:32" ht="15.75" customHeight="1">
      <c r="AF396" s="4"/>
    </row>
    <row r="397" spans="32:32" ht="15.75" customHeight="1">
      <c r="AF397" s="4"/>
    </row>
    <row r="398" spans="32:32" ht="15.75" customHeight="1">
      <c r="AF398" s="4"/>
    </row>
    <row r="399" spans="32:32" ht="15.75" customHeight="1">
      <c r="AF399" s="4"/>
    </row>
    <row r="400" spans="32:32" ht="15.75" customHeight="1">
      <c r="AF400" s="4"/>
    </row>
    <row r="401" spans="32:32" ht="15.75" customHeight="1">
      <c r="AF401" s="4"/>
    </row>
    <row r="402" spans="32:32" ht="15.75" customHeight="1">
      <c r="AF402" s="4"/>
    </row>
    <row r="403" spans="32:32" ht="15.75" customHeight="1">
      <c r="AF403" s="4"/>
    </row>
    <row r="404" spans="32:32" ht="15.75" customHeight="1">
      <c r="AF404" s="4"/>
    </row>
    <row r="405" spans="32:32" ht="15.75" customHeight="1">
      <c r="AF405" s="4"/>
    </row>
    <row r="406" spans="32:32" ht="15.75" customHeight="1">
      <c r="AF406" s="4"/>
    </row>
    <row r="407" spans="32:32" ht="15.75" customHeight="1">
      <c r="AF407" s="4"/>
    </row>
    <row r="408" spans="32:32" ht="15.75" customHeight="1">
      <c r="AF408" s="4"/>
    </row>
    <row r="409" spans="32:32" ht="15.75" customHeight="1">
      <c r="AF409" s="4"/>
    </row>
    <row r="410" spans="32:32" ht="15.75" customHeight="1">
      <c r="AF410" s="4"/>
    </row>
    <row r="411" spans="32:32" ht="15.75" customHeight="1">
      <c r="AF411" s="4"/>
    </row>
    <row r="412" spans="32:32" ht="15.75" customHeight="1">
      <c r="AF412" s="4"/>
    </row>
    <row r="413" spans="32:32" ht="15.75" customHeight="1">
      <c r="AF413" s="4"/>
    </row>
    <row r="414" spans="32:32" ht="15.75" customHeight="1">
      <c r="AF414" s="4"/>
    </row>
    <row r="415" spans="32:32" ht="15.75" customHeight="1">
      <c r="AF415" s="4"/>
    </row>
    <row r="416" spans="32:32" ht="15.75" customHeight="1">
      <c r="AF416" s="4"/>
    </row>
    <row r="417" spans="32:32" ht="15.75" customHeight="1">
      <c r="AF417" s="4"/>
    </row>
    <row r="418" spans="32:32" ht="15.75" customHeight="1">
      <c r="AF418" s="4"/>
    </row>
    <row r="419" spans="32:32" ht="15.75" customHeight="1">
      <c r="AF419" s="4"/>
    </row>
    <row r="420" spans="32:32" ht="15.75" customHeight="1">
      <c r="AF420" s="4"/>
    </row>
    <row r="421" spans="32:32" ht="15.75" customHeight="1">
      <c r="AF421" s="4"/>
    </row>
    <row r="422" spans="32:32" ht="15.75" customHeight="1">
      <c r="AF422" s="4"/>
    </row>
    <row r="423" spans="32:32" ht="15.75" customHeight="1">
      <c r="AF423" s="4"/>
    </row>
    <row r="424" spans="32:32" ht="15.75" customHeight="1">
      <c r="AF424" s="4"/>
    </row>
    <row r="425" spans="32:32" ht="15.75" customHeight="1">
      <c r="AF425" s="4"/>
    </row>
    <row r="426" spans="32:32" ht="15.75" customHeight="1">
      <c r="AF426" s="4"/>
    </row>
    <row r="427" spans="32:32" ht="15.75" customHeight="1">
      <c r="AF427" s="4"/>
    </row>
    <row r="428" spans="32:32" ht="15.75" customHeight="1">
      <c r="AF428" s="4"/>
    </row>
    <row r="429" spans="32:32" ht="15.75" customHeight="1">
      <c r="AF429" s="4"/>
    </row>
    <row r="430" spans="32:32" ht="15.75" customHeight="1">
      <c r="AF430" s="4"/>
    </row>
    <row r="431" spans="32:32" ht="15.75" customHeight="1">
      <c r="AF431" s="4"/>
    </row>
    <row r="432" spans="32:32" ht="15.75" customHeight="1">
      <c r="AF432" s="4"/>
    </row>
    <row r="433" spans="32:32" ht="15.75" customHeight="1">
      <c r="AF433" s="4"/>
    </row>
    <row r="434" spans="32:32" ht="15.75" customHeight="1">
      <c r="AF434" s="4"/>
    </row>
    <row r="435" spans="32:32" ht="15.75" customHeight="1">
      <c r="AF435" s="4"/>
    </row>
    <row r="436" spans="32:32" ht="15.75" customHeight="1">
      <c r="AF436" s="4"/>
    </row>
    <row r="437" spans="32:32" ht="15.75" customHeight="1">
      <c r="AF437" s="4"/>
    </row>
    <row r="438" spans="32:32" ht="15.75" customHeight="1">
      <c r="AF438" s="4"/>
    </row>
    <row r="439" spans="32:32" ht="15.75" customHeight="1">
      <c r="AF439" s="4"/>
    </row>
    <row r="440" spans="32:32" ht="15.75" customHeight="1">
      <c r="AF440" s="4"/>
    </row>
    <row r="441" spans="32:32" ht="15.75" customHeight="1">
      <c r="AF441" s="4"/>
    </row>
    <row r="442" spans="32:32" ht="15.75" customHeight="1">
      <c r="AF442" s="4"/>
    </row>
    <row r="443" spans="32:32" ht="15.75" customHeight="1">
      <c r="AF443" s="4"/>
    </row>
    <row r="444" spans="32:32" ht="15.75" customHeight="1">
      <c r="AF444" s="4"/>
    </row>
    <row r="445" spans="32:32" ht="15.75" customHeight="1">
      <c r="AF445" s="4"/>
    </row>
    <row r="446" spans="32:32" ht="15.75" customHeight="1">
      <c r="AF446" s="4"/>
    </row>
    <row r="447" spans="32:32" ht="15.75" customHeight="1">
      <c r="AF447" s="4"/>
    </row>
    <row r="448" spans="32:32" ht="15.75" customHeight="1">
      <c r="AF448" s="4"/>
    </row>
    <row r="449" spans="32:32" ht="15.75" customHeight="1">
      <c r="AF449" s="4"/>
    </row>
    <row r="450" spans="32:32" ht="15.75" customHeight="1">
      <c r="AF450" s="4"/>
    </row>
    <row r="451" spans="32:32" ht="15.75" customHeight="1">
      <c r="AF451" s="4"/>
    </row>
    <row r="452" spans="32:32" ht="15.75" customHeight="1">
      <c r="AF452" s="4"/>
    </row>
    <row r="453" spans="32:32" ht="15.75" customHeight="1">
      <c r="AF453" s="4"/>
    </row>
    <row r="454" spans="32:32" ht="15.75" customHeight="1">
      <c r="AF454" s="4"/>
    </row>
    <row r="455" spans="32:32" ht="15.75" customHeight="1">
      <c r="AF455" s="4"/>
    </row>
    <row r="456" spans="32:32" ht="15.75" customHeight="1">
      <c r="AF456" s="4"/>
    </row>
    <row r="457" spans="32:32" ht="15.75" customHeight="1">
      <c r="AF457" s="4"/>
    </row>
    <row r="458" spans="32:32" ht="15.75" customHeight="1">
      <c r="AF458" s="4"/>
    </row>
    <row r="459" spans="32:32" ht="15.75" customHeight="1">
      <c r="AF459" s="4"/>
    </row>
    <row r="460" spans="32:32" ht="15.75" customHeight="1">
      <c r="AF460" s="4"/>
    </row>
    <row r="461" spans="32:32" ht="15.75" customHeight="1">
      <c r="AF461" s="4"/>
    </row>
    <row r="462" spans="32:32" ht="15.75" customHeight="1">
      <c r="AF462" s="4"/>
    </row>
    <row r="463" spans="32:32" ht="15.75" customHeight="1">
      <c r="AF463" s="4"/>
    </row>
    <row r="464" spans="32:32" ht="15.75" customHeight="1">
      <c r="AF464" s="4"/>
    </row>
    <row r="465" spans="32:32" ht="15.75" customHeight="1">
      <c r="AF465" s="4"/>
    </row>
    <row r="466" spans="32:32" ht="15.75" customHeight="1">
      <c r="AF466" s="4"/>
    </row>
    <row r="467" spans="32:32" ht="15.75" customHeight="1">
      <c r="AF467" s="4"/>
    </row>
    <row r="468" spans="32:32" ht="15.75" customHeight="1">
      <c r="AF468" s="4"/>
    </row>
    <row r="469" spans="32:32" ht="15.75" customHeight="1">
      <c r="AF469" s="4"/>
    </row>
    <row r="470" spans="32:32" ht="15.75" customHeight="1">
      <c r="AF470" s="4"/>
    </row>
    <row r="471" spans="32:32" ht="15.75" customHeight="1">
      <c r="AF471" s="4"/>
    </row>
    <row r="472" spans="32:32" ht="15.75" customHeight="1">
      <c r="AF472" s="4"/>
    </row>
    <row r="473" spans="32:32" ht="15.75" customHeight="1">
      <c r="AF473" s="4"/>
    </row>
    <row r="474" spans="32:32" ht="15.75" customHeight="1">
      <c r="AF474" s="4"/>
    </row>
    <row r="475" spans="32:32" ht="15.75" customHeight="1">
      <c r="AF475" s="4"/>
    </row>
    <row r="476" spans="32:32" ht="15.75" customHeight="1">
      <c r="AF476" s="4"/>
    </row>
    <row r="477" spans="32:32" ht="15.75" customHeight="1">
      <c r="AF477" s="4"/>
    </row>
    <row r="478" spans="32:32" ht="15.75" customHeight="1">
      <c r="AF478" s="4"/>
    </row>
    <row r="479" spans="32:32" ht="15.75" customHeight="1">
      <c r="AF479" s="4"/>
    </row>
    <row r="480" spans="32:32" ht="15.75" customHeight="1">
      <c r="AF480" s="4"/>
    </row>
    <row r="481" spans="32:32" ht="15.75" customHeight="1">
      <c r="AF481" s="4"/>
    </row>
    <row r="482" spans="32:32" ht="15.75" customHeight="1">
      <c r="AF482" s="4"/>
    </row>
    <row r="483" spans="32:32" ht="15.75" customHeight="1">
      <c r="AF483" s="4"/>
    </row>
    <row r="484" spans="32:32" ht="15.75" customHeight="1">
      <c r="AF484" s="4"/>
    </row>
    <row r="485" spans="32:32" ht="15.75" customHeight="1">
      <c r="AF485" s="4"/>
    </row>
    <row r="486" spans="32:32" ht="15.75" customHeight="1">
      <c r="AF486" s="4"/>
    </row>
    <row r="487" spans="32:32" ht="15.75" customHeight="1">
      <c r="AF487" s="4"/>
    </row>
    <row r="488" spans="32:32" ht="15.75" customHeight="1">
      <c r="AF488" s="4"/>
    </row>
    <row r="489" spans="32:32" ht="15.75" customHeight="1">
      <c r="AF489" s="4"/>
    </row>
    <row r="490" spans="32:32" ht="15.75" customHeight="1">
      <c r="AF490" s="4"/>
    </row>
    <row r="491" spans="32:32" ht="15.75" customHeight="1">
      <c r="AF491" s="4"/>
    </row>
    <row r="492" spans="32:32" ht="15.75" customHeight="1">
      <c r="AF492" s="4"/>
    </row>
    <row r="493" spans="32:32" ht="15.75" customHeight="1">
      <c r="AF493" s="4"/>
    </row>
    <row r="494" spans="32:32" ht="15.75" customHeight="1">
      <c r="AF494" s="4"/>
    </row>
    <row r="495" spans="32:32" ht="15.75" customHeight="1">
      <c r="AF495" s="4"/>
    </row>
    <row r="496" spans="32:32" ht="15.75" customHeight="1">
      <c r="AF496" s="4"/>
    </row>
    <row r="497" spans="32:32" ht="15.75" customHeight="1">
      <c r="AF497" s="4"/>
    </row>
    <row r="498" spans="32:32" ht="15.75" customHeight="1">
      <c r="AF498" s="4"/>
    </row>
    <row r="499" spans="32:32" ht="15.75" customHeight="1">
      <c r="AF499" s="4"/>
    </row>
    <row r="500" spans="32:32" ht="15.75" customHeight="1">
      <c r="AF500" s="4"/>
    </row>
    <row r="501" spans="32:32" ht="15.75" customHeight="1">
      <c r="AF501" s="4"/>
    </row>
    <row r="502" spans="32:32" ht="15.75" customHeight="1">
      <c r="AF502" s="4"/>
    </row>
    <row r="503" spans="32:32" ht="15.75" customHeight="1">
      <c r="AF503" s="4"/>
    </row>
    <row r="504" spans="32:32" ht="15.75" customHeight="1">
      <c r="AF504" s="4"/>
    </row>
    <row r="505" spans="32:32" ht="15.75" customHeight="1">
      <c r="AF505" s="4"/>
    </row>
    <row r="506" spans="32:32" ht="15.75" customHeight="1">
      <c r="AF506" s="4"/>
    </row>
    <row r="507" spans="32:32" ht="15.75" customHeight="1">
      <c r="AF507" s="4"/>
    </row>
    <row r="508" spans="32:32" ht="15.75" customHeight="1">
      <c r="AF508" s="4"/>
    </row>
    <row r="509" spans="32:32" ht="15.75" customHeight="1">
      <c r="AF509" s="4"/>
    </row>
    <row r="510" spans="32:32" ht="15.75" customHeight="1">
      <c r="AF510" s="4"/>
    </row>
    <row r="511" spans="32:32" ht="15.75" customHeight="1">
      <c r="AF511" s="4"/>
    </row>
    <row r="512" spans="32:32" ht="15.75" customHeight="1">
      <c r="AF512" s="4"/>
    </row>
    <row r="513" spans="32:32" ht="15.75" customHeight="1">
      <c r="AF513" s="4"/>
    </row>
    <row r="514" spans="32:32" ht="15.75" customHeight="1">
      <c r="AF514" s="4"/>
    </row>
    <row r="515" spans="32:32" ht="15.75" customHeight="1">
      <c r="AF515" s="4"/>
    </row>
    <row r="516" spans="32:32" ht="15.75" customHeight="1">
      <c r="AF516" s="4"/>
    </row>
    <row r="517" spans="32:32" ht="15.75" customHeight="1">
      <c r="AF517" s="4"/>
    </row>
    <row r="518" spans="32:32" ht="15.75" customHeight="1">
      <c r="AF518" s="4"/>
    </row>
    <row r="519" spans="32:32" ht="15.75" customHeight="1">
      <c r="AF519" s="4"/>
    </row>
    <row r="520" spans="32:32" ht="15.75" customHeight="1">
      <c r="AF520" s="4"/>
    </row>
    <row r="521" spans="32:32" ht="15.75" customHeight="1">
      <c r="AF521" s="4"/>
    </row>
    <row r="522" spans="32:32" ht="15.75" customHeight="1">
      <c r="AF522" s="4"/>
    </row>
    <row r="523" spans="32:32" ht="15.75" customHeight="1">
      <c r="AF523" s="4"/>
    </row>
    <row r="524" spans="32:32" ht="15.75" customHeight="1">
      <c r="AF524" s="4"/>
    </row>
    <row r="525" spans="32:32" ht="15.75" customHeight="1">
      <c r="AF525" s="4"/>
    </row>
    <row r="526" spans="32:32" ht="15.75" customHeight="1">
      <c r="AF526" s="4"/>
    </row>
    <row r="527" spans="32:32" ht="15.75" customHeight="1">
      <c r="AF527" s="4"/>
    </row>
    <row r="528" spans="32:32" ht="15.75" customHeight="1">
      <c r="AF528" s="4"/>
    </row>
    <row r="529" spans="32:32" ht="15.75" customHeight="1">
      <c r="AF529" s="4"/>
    </row>
    <row r="530" spans="32:32" ht="15.75" customHeight="1">
      <c r="AF530" s="4"/>
    </row>
    <row r="531" spans="32:32" ht="15.75" customHeight="1">
      <c r="AF531" s="4"/>
    </row>
    <row r="532" spans="32:32" ht="15.75" customHeight="1">
      <c r="AF532" s="4"/>
    </row>
    <row r="533" spans="32:32" ht="15.75" customHeight="1">
      <c r="AF533" s="4"/>
    </row>
    <row r="534" spans="32:32" ht="15.75" customHeight="1">
      <c r="AF534" s="4"/>
    </row>
    <row r="535" spans="32:32" ht="15.75" customHeight="1">
      <c r="AF535" s="4"/>
    </row>
    <row r="536" spans="32:32" ht="15.75" customHeight="1">
      <c r="AF536" s="4"/>
    </row>
    <row r="537" spans="32:32" ht="15.75" customHeight="1">
      <c r="AF537" s="4"/>
    </row>
    <row r="538" spans="32:32" ht="15.75" customHeight="1">
      <c r="AF538" s="4"/>
    </row>
    <row r="539" spans="32:32" ht="15.75" customHeight="1">
      <c r="AF539" s="4"/>
    </row>
    <row r="540" spans="32:32" ht="15.75" customHeight="1">
      <c r="AF540" s="4"/>
    </row>
    <row r="541" spans="32:32" ht="15.75" customHeight="1">
      <c r="AF541" s="4"/>
    </row>
    <row r="542" spans="32:32" ht="15.75" customHeight="1">
      <c r="AF542" s="4"/>
    </row>
    <row r="543" spans="32:32" ht="15.75" customHeight="1">
      <c r="AF543" s="4"/>
    </row>
    <row r="544" spans="32:32" ht="15.75" customHeight="1">
      <c r="AF544" s="4"/>
    </row>
    <row r="545" spans="32:32" ht="15.75" customHeight="1">
      <c r="AF545" s="4"/>
    </row>
    <row r="546" spans="32:32" ht="15.75" customHeight="1">
      <c r="AF546" s="4"/>
    </row>
    <row r="547" spans="32:32" ht="15.75" customHeight="1">
      <c r="AF547" s="4"/>
    </row>
    <row r="548" spans="32:32" ht="15.75" customHeight="1">
      <c r="AF548" s="4"/>
    </row>
    <row r="549" spans="32:32" ht="15.75" customHeight="1">
      <c r="AF549" s="4"/>
    </row>
    <row r="550" spans="32:32" ht="15.75" customHeight="1">
      <c r="AF550" s="4"/>
    </row>
    <row r="551" spans="32:32" ht="15.75" customHeight="1">
      <c r="AF551" s="4"/>
    </row>
    <row r="552" spans="32:32" ht="15.75" customHeight="1">
      <c r="AF552" s="4"/>
    </row>
    <row r="553" spans="32:32" ht="15.75" customHeight="1">
      <c r="AF553" s="4"/>
    </row>
    <row r="554" spans="32:32" ht="15.75" customHeight="1">
      <c r="AF554" s="4"/>
    </row>
    <row r="555" spans="32:32" ht="15.75" customHeight="1">
      <c r="AF555" s="4"/>
    </row>
    <row r="556" spans="32:32" ht="15.75" customHeight="1">
      <c r="AF556" s="4"/>
    </row>
    <row r="557" spans="32:32" ht="15.75" customHeight="1">
      <c r="AF557" s="4"/>
    </row>
    <row r="558" spans="32:32" ht="15.75" customHeight="1">
      <c r="AF558" s="4"/>
    </row>
    <row r="559" spans="32:32" ht="15.75" customHeight="1">
      <c r="AF559" s="4"/>
    </row>
    <row r="560" spans="32:32" ht="15.75" customHeight="1">
      <c r="AF560" s="4"/>
    </row>
    <row r="561" spans="32:32" ht="15.75" customHeight="1">
      <c r="AF561" s="4"/>
    </row>
    <row r="562" spans="32:32" ht="15.75" customHeight="1">
      <c r="AF562" s="4"/>
    </row>
    <row r="563" spans="32:32" ht="15.75" customHeight="1">
      <c r="AF563" s="4"/>
    </row>
    <row r="564" spans="32:32" ht="15.75" customHeight="1">
      <c r="AF564" s="4"/>
    </row>
    <row r="565" spans="32:32" ht="15.75" customHeight="1">
      <c r="AF565" s="4"/>
    </row>
    <row r="566" spans="32:32" ht="15.75" customHeight="1">
      <c r="AF566" s="4"/>
    </row>
    <row r="567" spans="32:32" ht="15.75" customHeight="1">
      <c r="AF567" s="4"/>
    </row>
    <row r="568" spans="32:32" ht="15.75" customHeight="1">
      <c r="AF568" s="4"/>
    </row>
    <row r="569" spans="32:32" ht="15.75" customHeight="1">
      <c r="AF569" s="4"/>
    </row>
    <row r="570" spans="32:32" ht="15.75" customHeight="1">
      <c r="AF570" s="4"/>
    </row>
    <row r="571" spans="32:32" ht="15.75" customHeight="1">
      <c r="AF571" s="4"/>
    </row>
    <row r="572" spans="32:32" ht="15.75" customHeight="1">
      <c r="AF572" s="4"/>
    </row>
    <row r="573" spans="32:32" ht="15.75" customHeight="1">
      <c r="AF573" s="4"/>
    </row>
    <row r="574" spans="32:32" ht="15.75" customHeight="1">
      <c r="AF574" s="4"/>
    </row>
    <row r="575" spans="32:32" ht="15.75" customHeight="1">
      <c r="AF575" s="4"/>
    </row>
    <row r="576" spans="32:32" ht="15.75" customHeight="1">
      <c r="AF576" s="4"/>
    </row>
    <row r="577" spans="32:32" ht="15.75" customHeight="1">
      <c r="AF577" s="4"/>
    </row>
    <row r="578" spans="32:32" ht="15.75" customHeight="1">
      <c r="AF578" s="4"/>
    </row>
    <row r="579" spans="32:32" ht="15.75" customHeight="1">
      <c r="AF579" s="4"/>
    </row>
    <row r="580" spans="32:32" ht="15.75" customHeight="1">
      <c r="AF580" s="4"/>
    </row>
    <row r="581" spans="32:32" ht="15.75" customHeight="1">
      <c r="AF581" s="4"/>
    </row>
    <row r="582" spans="32:32" ht="15.75" customHeight="1">
      <c r="AF582" s="4"/>
    </row>
    <row r="583" spans="32:32" ht="15.75" customHeight="1">
      <c r="AF583" s="4"/>
    </row>
    <row r="584" spans="32:32" ht="15.75" customHeight="1">
      <c r="AF584" s="4"/>
    </row>
    <row r="585" spans="32:32" ht="15.75" customHeight="1">
      <c r="AF585" s="4"/>
    </row>
    <row r="586" spans="32:32" ht="15.75" customHeight="1">
      <c r="AF586" s="4"/>
    </row>
    <row r="587" spans="32:32" ht="15.75" customHeight="1">
      <c r="AF587" s="4"/>
    </row>
    <row r="588" spans="32:32" ht="15.75" customHeight="1">
      <c r="AF588" s="4"/>
    </row>
    <row r="589" spans="32:32" ht="15.75" customHeight="1">
      <c r="AF589" s="4"/>
    </row>
    <row r="590" spans="32:32" ht="15.75" customHeight="1">
      <c r="AF590" s="4"/>
    </row>
    <row r="591" spans="32:32" ht="15.75" customHeight="1">
      <c r="AF591" s="4"/>
    </row>
    <row r="592" spans="32:32" ht="15.75" customHeight="1">
      <c r="AF592" s="4"/>
    </row>
    <row r="593" spans="32:32" ht="15.75" customHeight="1">
      <c r="AF593" s="4"/>
    </row>
    <row r="594" spans="32:32" ht="15.75" customHeight="1">
      <c r="AF594" s="4"/>
    </row>
    <row r="595" spans="32:32" ht="15.75" customHeight="1">
      <c r="AF595" s="4"/>
    </row>
    <row r="596" spans="32:32" ht="15.75" customHeight="1">
      <c r="AF596" s="4"/>
    </row>
    <row r="597" spans="32:32" ht="15.75" customHeight="1">
      <c r="AF597" s="4"/>
    </row>
    <row r="598" spans="32:32" ht="15.75" customHeight="1">
      <c r="AF598" s="4"/>
    </row>
    <row r="599" spans="32:32" ht="15.75" customHeight="1">
      <c r="AF599" s="4"/>
    </row>
    <row r="600" spans="32:32" ht="15.75" customHeight="1">
      <c r="AF600" s="4"/>
    </row>
    <row r="601" spans="32:32" ht="15.75" customHeight="1">
      <c r="AF601" s="4"/>
    </row>
    <row r="602" spans="32:32" ht="15.75" customHeight="1">
      <c r="AF602" s="4"/>
    </row>
    <row r="603" spans="32:32" ht="15.75" customHeight="1">
      <c r="AF603" s="4"/>
    </row>
    <row r="604" spans="32:32" ht="15.75" customHeight="1">
      <c r="AF604" s="4"/>
    </row>
    <row r="605" spans="32:32" ht="15.75" customHeight="1">
      <c r="AF605" s="4"/>
    </row>
    <row r="606" spans="32:32" ht="15.75" customHeight="1">
      <c r="AF606" s="4"/>
    </row>
    <row r="607" spans="32:32" ht="15.75" customHeight="1">
      <c r="AF607" s="4"/>
    </row>
    <row r="608" spans="32:32" ht="15.75" customHeight="1">
      <c r="AF608" s="4"/>
    </row>
    <row r="609" spans="32:32" ht="15.75" customHeight="1">
      <c r="AF609" s="4"/>
    </row>
    <row r="610" spans="32:32" ht="15.75" customHeight="1">
      <c r="AF610" s="4"/>
    </row>
    <row r="611" spans="32:32" ht="15.75" customHeight="1">
      <c r="AF611" s="4"/>
    </row>
    <row r="612" spans="32:32" ht="15.75" customHeight="1">
      <c r="AF612" s="4"/>
    </row>
    <row r="613" spans="32:32" ht="15.75" customHeight="1">
      <c r="AF613" s="4"/>
    </row>
    <row r="614" spans="32:32" ht="15.75" customHeight="1">
      <c r="AF614" s="4"/>
    </row>
    <row r="615" spans="32:32" ht="15.75" customHeight="1">
      <c r="AF615" s="4"/>
    </row>
    <row r="616" spans="32:32" ht="15.75" customHeight="1">
      <c r="AF616" s="4"/>
    </row>
    <row r="617" spans="32:32" ht="15.75" customHeight="1">
      <c r="AF617" s="4"/>
    </row>
    <row r="618" spans="32:32" ht="15.75" customHeight="1">
      <c r="AF618" s="4"/>
    </row>
    <row r="619" spans="32:32" ht="15.75" customHeight="1">
      <c r="AF619" s="4"/>
    </row>
    <row r="620" spans="32:32" ht="15.75" customHeight="1">
      <c r="AF620" s="4"/>
    </row>
    <row r="621" spans="32:32" ht="15.75" customHeight="1">
      <c r="AF621" s="4"/>
    </row>
    <row r="622" spans="32:32" ht="15.75" customHeight="1">
      <c r="AF622" s="4"/>
    </row>
    <row r="623" spans="32:32" ht="15.75" customHeight="1">
      <c r="AF623" s="4"/>
    </row>
    <row r="624" spans="32:32" ht="15.75" customHeight="1">
      <c r="AF624" s="4"/>
    </row>
    <row r="625" spans="32:32" ht="15.75" customHeight="1">
      <c r="AF625" s="4"/>
    </row>
    <row r="626" spans="32:32" ht="15.75" customHeight="1">
      <c r="AF626" s="4"/>
    </row>
    <row r="627" spans="32:32" ht="15.75" customHeight="1">
      <c r="AF627" s="4"/>
    </row>
    <row r="628" spans="32:32" ht="15.75" customHeight="1">
      <c r="AF628" s="4"/>
    </row>
    <row r="629" spans="32:32" ht="15.75" customHeight="1">
      <c r="AF629" s="4"/>
    </row>
    <row r="630" spans="32:32" ht="15.75" customHeight="1">
      <c r="AF630" s="4"/>
    </row>
    <row r="631" spans="32:32" ht="15.75" customHeight="1">
      <c r="AF631" s="4"/>
    </row>
    <row r="632" spans="32:32" ht="15.75" customHeight="1">
      <c r="AF632" s="4"/>
    </row>
    <row r="633" spans="32:32" ht="15.75" customHeight="1">
      <c r="AF633" s="4"/>
    </row>
    <row r="634" spans="32:32" ht="15.75" customHeight="1">
      <c r="AF634" s="4"/>
    </row>
    <row r="635" spans="32:32" ht="15.75" customHeight="1">
      <c r="AF635" s="4"/>
    </row>
    <row r="636" spans="32:32" ht="15.75" customHeight="1">
      <c r="AF636" s="4"/>
    </row>
    <row r="637" spans="32:32" ht="15.75" customHeight="1">
      <c r="AF637" s="4"/>
    </row>
    <row r="638" spans="32:32" ht="15.75" customHeight="1">
      <c r="AF638" s="4"/>
    </row>
    <row r="639" spans="32:32" ht="15.75" customHeight="1">
      <c r="AF639" s="4"/>
    </row>
    <row r="640" spans="32:32" ht="15.75" customHeight="1">
      <c r="AF640" s="4"/>
    </row>
    <row r="641" spans="32:32" ht="15.75" customHeight="1">
      <c r="AF641" s="4"/>
    </row>
    <row r="642" spans="32:32" ht="15.75" customHeight="1">
      <c r="AF642" s="4"/>
    </row>
    <row r="643" spans="32:32" ht="15.75" customHeight="1">
      <c r="AF643" s="4"/>
    </row>
    <row r="644" spans="32:32" ht="15.75" customHeight="1">
      <c r="AF644" s="4"/>
    </row>
    <row r="645" spans="32:32" ht="15.75" customHeight="1">
      <c r="AF645" s="4"/>
    </row>
    <row r="646" spans="32:32" ht="15.75" customHeight="1">
      <c r="AF646" s="4"/>
    </row>
    <row r="647" spans="32:32" ht="15.75" customHeight="1">
      <c r="AF647" s="4"/>
    </row>
    <row r="648" spans="32:32" ht="15.75" customHeight="1">
      <c r="AF648" s="4"/>
    </row>
    <row r="649" spans="32:32" ht="15.75" customHeight="1">
      <c r="AF649" s="4"/>
    </row>
    <row r="650" spans="32:32" ht="15.75" customHeight="1">
      <c r="AF650" s="4"/>
    </row>
    <row r="651" spans="32:32" ht="15.75" customHeight="1">
      <c r="AF651" s="4"/>
    </row>
    <row r="652" spans="32:32" ht="15.75" customHeight="1">
      <c r="AF652" s="4"/>
    </row>
    <row r="653" spans="32:32" ht="15.75" customHeight="1">
      <c r="AF653" s="4"/>
    </row>
    <row r="654" spans="32:32" ht="15.75" customHeight="1">
      <c r="AF654" s="4"/>
    </row>
    <row r="655" spans="32:32" ht="15.75" customHeight="1">
      <c r="AF655" s="4"/>
    </row>
    <row r="656" spans="32:32" ht="15.75" customHeight="1">
      <c r="AF656" s="4"/>
    </row>
    <row r="657" spans="32:32" ht="15.75" customHeight="1">
      <c r="AF657" s="4"/>
    </row>
    <row r="658" spans="32:32" ht="15.75" customHeight="1">
      <c r="AF658" s="4"/>
    </row>
    <row r="659" spans="32:32" ht="15.75" customHeight="1">
      <c r="AF659" s="4"/>
    </row>
    <row r="660" spans="32:32" ht="15.75" customHeight="1">
      <c r="AF660" s="4"/>
    </row>
    <row r="661" spans="32:32" ht="15.75" customHeight="1">
      <c r="AF661" s="4"/>
    </row>
    <row r="662" spans="32:32" ht="15.75" customHeight="1">
      <c r="AF662" s="4"/>
    </row>
    <row r="663" spans="32:32" ht="15.75" customHeight="1">
      <c r="AF663" s="4"/>
    </row>
    <row r="664" spans="32:32" ht="15.75" customHeight="1">
      <c r="AF664" s="4"/>
    </row>
    <row r="665" spans="32:32" ht="15.75" customHeight="1">
      <c r="AF665" s="4"/>
    </row>
    <row r="666" spans="32:32" ht="15.75" customHeight="1">
      <c r="AF666" s="4"/>
    </row>
    <row r="667" spans="32:32" ht="15.75" customHeight="1">
      <c r="AF667" s="4"/>
    </row>
    <row r="668" spans="32:32" ht="15.75" customHeight="1">
      <c r="AF668" s="4"/>
    </row>
    <row r="669" spans="32:32" ht="15.75" customHeight="1">
      <c r="AF669" s="4"/>
    </row>
    <row r="670" spans="32:32" ht="15.75" customHeight="1">
      <c r="AF670" s="4"/>
    </row>
    <row r="671" spans="32:32" ht="15.75" customHeight="1">
      <c r="AF671" s="4"/>
    </row>
    <row r="672" spans="32:32" ht="15.75" customHeight="1">
      <c r="AF672" s="4"/>
    </row>
    <row r="673" spans="32:32" ht="15.75" customHeight="1">
      <c r="AF673" s="4"/>
    </row>
    <row r="674" spans="32:32" ht="15.75" customHeight="1">
      <c r="AF674" s="4"/>
    </row>
    <row r="675" spans="32:32" ht="15.75" customHeight="1">
      <c r="AF675" s="4"/>
    </row>
    <row r="676" spans="32:32" ht="15.75" customHeight="1">
      <c r="AF676" s="4"/>
    </row>
    <row r="677" spans="32:32" ht="15.75" customHeight="1">
      <c r="AF677" s="4"/>
    </row>
    <row r="678" spans="32:32" ht="15.75" customHeight="1">
      <c r="AF678" s="4"/>
    </row>
    <row r="679" spans="32:32" ht="15.75" customHeight="1">
      <c r="AF679" s="4"/>
    </row>
    <row r="680" spans="32:32" ht="15.75" customHeight="1">
      <c r="AF680" s="4"/>
    </row>
    <row r="681" spans="32:32" ht="15.75" customHeight="1">
      <c r="AF681" s="4"/>
    </row>
    <row r="682" spans="32:32" ht="15.75" customHeight="1">
      <c r="AF682" s="4"/>
    </row>
    <row r="683" spans="32:32" ht="15.75" customHeight="1">
      <c r="AF683" s="4"/>
    </row>
    <row r="684" spans="32:32" ht="15.75" customHeight="1">
      <c r="AF684" s="4"/>
    </row>
    <row r="685" spans="32:32" ht="15.75" customHeight="1">
      <c r="AF685" s="4"/>
    </row>
    <row r="686" spans="32:32" ht="15.75" customHeight="1">
      <c r="AF686" s="4"/>
    </row>
    <row r="687" spans="32:32" ht="15.75" customHeight="1">
      <c r="AF687" s="4"/>
    </row>
    <row r="688" spans="32:32" ht="15.75" customHeight="1">
      <c r="AF688" s="4"/>
    </row>
    <row r="689" spans="32:32" ht="15.75" customHeight="1">
      <c r="AF689" s="4"/>
    </row>
    <row r="690" spans="32:32" ht="15.75" customHeight="1">
      <c r="AF690" s="4"/>
    </row>
    <row r="691" spans="32:32" ht="15.75" customHeight="1">
      <c r="AF691" s="4"/>
    </row>
    <row r="692" spans="32:32" ht="15.75" customHeight="1">
      <c r="AF692" s="4"/>
    </row>
    <row r="693" spans="32:32" ht="15.75" customHeight="1">
      <c r="AF693" s="4"/>
    </row>
    <row r="694" spans="32:32" ht="15.75" customHeight="1">
      <c r="AF694" s="4"/>
    </row>
    <row r="695" spans="32:32" ht="15.75" customHeight="1">
      <c r="AF695" s="4"/>
    </row>
    <row r="696" spans="32:32" ht="15.75" customHeight="1">
      <c r="AF696" s="4"/>
    </row>
    <row r="697" spans="32:32" ht="15.75" customHeight="1">
      <c r="AF697" s="4"/>
    </row>
    <row r="698" spans="32:32" ht="15.75" customHeight="1">
      <c r="AF698" s="4"/>
    </row>
    <row r="699" spans="32:32" ht="15.75" customHeight="1">
      <c r="AF699" s="4"/>
    </row>
    <row r="700" spans="32:32" ht="15.75" customHeight="1">
      <c r="AF700" s="4"/>
    </row>
    <row r="701" spans="32:32" ht="15.75" customHeight="1">
      <c r="AF701" s="4"/>
    </row>
    <row r="702" spans="32:32" ht="15.75" customHeight="1">
      <c r="AF702" s="4"/>
    </row>
    <row r="703" spans="32:32" ht="15.75" customHeight="1">
      <c r="AF703" s="4"/>
    </row>
    <row r="704" spans="32:32" ht="15.75" customHeight="1">
      <c r="AF704" s="4"/>
    </row>
    <row r="705" spans="32:32" ht="15.75" customHeight="1">
      <c r="AF705" s="4"/>
    </row>
    <row r="706" spans="32:32" ht="15.75" customHeight="1">
      <c r="AF706" s="4"/>
    </row>
    <row r="707" spans="32:32" ht="15.75" customHeight="1">
      <c r="AF707" s="4"/>
    </row>
    <row r="708" spans="32:32" ht="15.75" customHeight="1">
      <c r="AF708" s="4"/>
    </row>
    <row r="709" spans="32:32" ht="15.75" customHeight="1">
      <c r="AF709" s="4"/>
    </row>
    <row r="710" spans="32:32" ht="15.75" customHeight="1">
      <c r="AF710" s="4"/>
    </row>
    <row r="711" spans="32:32" ht="15.75" customHeight="1">
      <c r="AF711" s="4"/>
    </row>
    <row r="712" spans="32:32" ht="15.75" customHeight="1">
      <c r="AF712" s="4"/>
    </row>
    <row r="713" spans="32:32" ht="15.75" customHeight="1">
      <c r="AF713" s="4"/>
    </row>
    <row r="714" spans="32:32" ht="15.75" customHeight="1">
      <c r="AF714" s="4"/>
    </row>
    <row r="715" spans="32:32" ht="15.75" customHeight="1">
      <c r="AF715" s="4"/>
    </row>
    <row r="716" spans="32:32" ht="15.75" customHeight="1">
      <c r="AF716" s="4"/>
    </row>
    <row r="717" spans="32:32" ht="15.75" customHeight="1">
      <c r="AF717" s="4"/>
    </row>
    <row r="718" spans="32:32" ht="15.75" customHeight="1">
      <c r="AF718" s="4"/>
    </row>
    <row r="719" spans="32:32" ht="15.75" customHeight="1">
      <c r="AF719" s="4"/>
    </row>
    <row r="720" spans="32:32" ht="15.75" customHeight="1">
      <c r="AF720" s="4"/>
    </row>
    <row r="721" spans="32:32" ht="15.75" customHeight="1">
      <c r="AF721" s="4"/>
    </row>
    <row r="722" spans="32:32" ht="15.75" customHeight="1">
      <c r="AF722" s="4"/>
    </row>
    <row r="723" spans="32:32" ht="15.75" customHeight="1">
      <c r="AF723" s="4"/>
    </row>
    <row r="724" spans="32:32" ht="15.75" customHeight="1">
      <c r="AF724" s="4"/>
    </row>
    <row r="725" spans="32:32" ht="15.75" customHeight="1">
      <c r="AF725" s="4"/>
    </row>
    <row r="726" spans="32:32" ht="15.75" customHeight="1">
      <c r="AF726" s="4"/>
    </row>
    <row r="727" spans="32:32" ht="15.75" customHeight="1">
      <c r="AF727" s="4"/>
    </row>
    <row r="728" spans="32:32" ht="15.75" customHeight="1">
      <c r="AF728" s="4"/>
    </row>
    <row r="729" spans="32:32" ht="15.75" customHeight="1">
      <c r="AF729" s="4"/>
    </row>
    <row r="730" spans="32:32" ht="15.75" customHeight="1">
      <c r="AF730" s="4"/>
    </row>
    <row r="731" spans="32:32" ht="15.75" customHeight="1">
      <c r="AF731" s="4"/>
    </row>
    <row r="732" spans="32:32" ht="15.75" customHeight="1">
      <c r="AF732" s="4"/>
    </row>
    <row r="733" spans="32:32" ht="15.75" customHeight="1">
      <c r="AF733" s="4"/>
    </row>
    <row r="734" spans="32:32" ht="15.75" customHeight="1">
      <c r="AF734" s="4"/>
    </row>
    <row r="735" spans="32:32" ht="15.75" customHeight="1">
      <c r="AF735" s="4"/>
    </row>
    <row r="736" spans="32:32" ht="15.75" customHeight="1">
      <c r="AF736" s="4"/>
    </row>
    <row r="737" spans="32:32" ht="15.75" customHeight="1">
      <c r="AF737" s="4"/>
    </row>
    <row r="738" spans="32:32" ht="15.75" customHeight="1">
      <c r="AF738" s="4"/>
    </row>
    <row r="739" spans="32:32" ht="15.75" customHeight="1">
      <c r="AF739" s="4"/>
    </row>
    <row r="740" spans="32:32" ht="15.75" customHeight="1">
      <c r="AF740" s="4"/>
    </row>
    <row r="741" spans="32:32" ht="15.75" customHeight="1">
      <c r="AF741" s="4"/>
    </row>
    <row r="742" spans="32:32" ht="15.75" customHeight="1">
      <c r="AF742" s="4"/>
    </row>
    <row r="743" spans="32:32" ht="15.75" customHeight="1">
      <c r="AF743" s="4"/>
    </row>
    <row r="744" spans="32:32" ht="15.75" customHeight="1">
      <c r="AF744" s="4"/>
    </row>
    <row r="745" spans="32:32" ht="15.75" customHeight="1">
      <c r="AF745" s="4"/>
    </row>
    <row r="746" spans="32:32" ht="15.75" customHeight="1">
      <c r="AF746" s="4"/>
    </row>
    <row r="747" spans="32:32" ht="15.75" customHeight="1">
      <c r="AF747" s="4"/>
    </row>
    <row r="748" spans="32:32" ht="15.75" customHeight="1">
      <c r="AF748" s="4"/>
    </row>
    <row r="749" spans="32:32" ht="15.75" customHeight="1">
      <c r="AF749" s="4"/>
    </row>
    <row r="750" spans="32:32" ht="15.75" customHeight="1">
      <c r="AF750" s="4"/>
    </row>
    <row r="751" spans="32:32" ht="15.75" customHeight="1">
      <c r="AF751" s="4"/>
    </row>
    <row r="752" spans="32:32" ht="15.75" customHeight="1">
      <c r="AF752" s="4"/>
    </row>
    <row r="753" spans="32:32" ht="15.75" customHeight="1">
      <c r="AF753" s="4"/>
    </row>
    <row r="754" spans="32:32" ht="15.75" customHeight="1">
      <c r="AF754" s="4"/>
    </row>
    <row r="755" spans="32:32" ht="15.75" customHeight="1">
      <c r="AF755" s="4"/>
    </row>
    <row r="756" spans="32:32" ht="15.75" customHeight="1">
      <c r="AF756" s="4"/>
    </row>
    <row r="757" spans="32:32" ht="15.75" customHeight="1">
      <c r="AF757" s="4"/>
    </row>
    <row r="758" spans="32:32" ht="15.75" customHeight="1">
      <c r="AF758" s="4"/>
    </row>
    <row r="759" spans="32:32" ht="15.75" customHeight="1">
      <c r="AF759" s="4"/>
    </row>
    <row r="760" spans="32:32" ht="15.75" customHeight="1">
      <c r="AF760" s="4"/>
    </row>
    <row r="761" spans="32:32" ht="15.75" customHeight="1">
      <c r="AF761" s="4"/>
    </row>
    <row r="762" spans="32:32" ht="15.75" customHeight="1">
      <c r="AF762" s="4"/>
    </row>
    <row r="763" spans="32:32" ht="15.75" customHeight="1">
      <c r="AF763" s="4"/>
    </row>
    <row r="764" spans="32:32" ht="15.75" customHeight="1">
      <c r="AF764" s="4"/>
    </row>
    <row r="765" spans="32:32" ht="15.75" customHeight="1">
      <c r="AF765" s="4"/>
    </row>
    <row r="766" spans="32:32" ht="15.75" customHeight="1">
      <c r="AF766" s="4"/>
    </row>
    <row r="767" spans="32:32" ht="15.75" customHeight="1">
      <c r="AF767" s="4"/>
    </row>
    <row r="768" spans="32:32" ht="15.75" customHeight="1">
      <c r="AF768" s="4"/>
    </row>
    <row r="769" spans="32:32" ht="15.75" customHeight="1">
      <c r="AF769" s="4"/>
    </row>
    <row r="770" spans="32:32" ht="15.75" customHeight="1">
      <c r="AF770" s="4"/>
    </row>
    <row r="771" spans="32:32" ht="15.75" customHeight="1">
      <c r="AF771" s="4"/>
    </row>
    <row r="772" spans="32:32" ht="15.75" customHeight="1">
      <c r="AF772" s="4"/>
    </row>
    <row r="773" spans="32:32" ht="15.75" customHeight="1">
      <c r="AF773" s="4"/>
    </row>
    <row r="774" spans="32:32" ht="15.75" customHeight="1">
      <c r="AF774" s="4"/>
    </row>
    <row r="775" spans="32:32" ht="15.75" customHeight="1">
      <c r="AF775" s="4"/>
    </row>
    <row r="776" spans="32:32" ht="15.75" customHeight="1">
      <c r="AF776" s="4"/>
    </row>
    <row r="777" spans="32:32" ht="15.75" customHeight="1">
      <c r="AF777" s="4"/>
    </row>
    <row r="778" spans="32:32" ht="15.75" customHeight="1">
      <c r="AF778" s="4"/>
    </row>
    <row r="779" spans="32:32" ht="15.75" customHeight="1">
      <c r="AF779" s="4"/>
    </row>
    <row r="780" spans="32:32" ht="15.75" customHeight="1">
      <c r="AF780" s="4"/>
    </row>
    <row r="781" spans="32:32" ht="15.75" customHeight="1">
      <c r="AF781" s="4"/>
    </row>
    <row r="782" spans="32:32" ht="15.75" customHeight="1">
      <c r="AF782" s="4"/>
    </row>
    <row r="783" spans="32:32" ht="15.75" customHeight="1">
      <c r="AF783" s="4"/>
    </row>
    <row r="784" spans="32:32" ht="15.75" customHeight="1">
      <c r="AF784" s="4"/>
    </row>
    <row r="785" spans="32:32" ht="15.75" customHeight="1">
      <c r="AF785" s="4"/>
    </row>
    <row r="786" spans="32:32" ht="15.75" customHeight="1">
      <c r="AF786" s="4"/>
    </row>
    <row r="787" spans="32:32" ht="15.75" customHeight="1">
      <c r="AF787" s="4"/>
    </row>
    <row r="788" spans="32:32" ht="15.75" customHeight="1">
      <c r="AF788" s="4"/>
    </row>
    <row r="789" spans="32:32" ht="15.75" customHeight="1">
      <c r="AF789" s="4"/>
    </row>
    <row r="790" spans="32:32" ht="15.75" customHeight="1">
      <c r="AF790" s="4"/>
    </row>
    <row r="791" spans="32:32" ht="15.75" customHeight="1">
      <c r="AF791" s="4"/>
    </row>
    <row r="792" spans="32:32" ht="15.75" customHeight="1">
      <c r="AF792" s="4"/>
    </row>
    <row r="793" spans="32:32" ht="15.75" customHeight="1">
      <c r="AF793" s="4"/>
    </row>
    <row r="794" spans="32:32" ht="15.75" customHeight="1">
      <c r="AF794" s="4"/>
    </row>
    <row r="795" spans="32:32" ht="15.75" customHeight="1">
      <c r="AF795" s="4"/>
    </row>
    <row r="796" spans="32:32" ht="15.75" customHeight="1">
      <c r="AF796" s="4"/>
    </row>
    <row r="797" spans="32:32" ht="15.75" customHeight="1">
      <c r="AF797" s="4"/>
    </row>
    <row r="798" spans="32:32" ht="15.75" customHeight="1">
      <c r="AF798" s="4"/>
    </row>
    <row r="799" spans="32:32" ht="15.75" customHeight="1">
      <c r="AF799" s="4"/>
    </row>
    <row r="800" spans="32:32" ht="15.75" customHeight="1">
      <c r="AF800" s="4"/>
    </row>
    <row r="801" spans="32:32" ht="15.75" customHeight="1">
      <c r="AF801" s="4"/>
    </row>
    <row r="802" spans="32:32" ht="15.75" customHeight="1">
      <c r="AF802" s="4"/>
    </row>
    <row r="803" spans="32:32" ht="15.75" customHeight="1">
      <c r="AF803" s="4"/>
    </row>
    <row r="804" spans="32:32" ht="15.75" customHeight="1">
      <c r="AF804" s="4"/>
    </row>
    <row r="805" spans="32:32" ht="15.75" customHeight="1">
      <c r="AF805" s="4"/>
    </row>
    <row r="806" spans="32:32" ht="15.75" customHeight="1">
      <c r="AF806" s="4"/>
    </row>
    <row r="807" spans="32:32" ht="15.75" customHeight="1">
      <c r="AF807" s="4"/>
    </row>
    <row r="808" spans="32:32" ht="15.75" customHeight="1">
      <c r="AF808" s="4"/>
    </row>
    <row r="809" spans="32:32" ht="15.75" customHeight="1">
      <c r="AF809" s="4"/>
    </row>
    <row r="810" spans="32:32" ht="15.75" customHeight="1">
      <c r="AF810" s="4"/>
    </row>
    <row r="811" spans="32:32" ht="15.75" customHeight="1">
      <c r="AF811" s="4"/>
    </row>
    <row r="812" spans="32:32" ht="15.75" customHeight="1">
      <c r="AF812" s="4"/>
    </row>
    <row r="813" spans="32:32" ht="15.75" customHeight="1">
      <c r="AF813" s="4"/>
    </row>
    <row r="814" spans="32:32" ht="15.75" customHeight="1">
      <c r="AF814" s="4"/>
    </row>
    <row r="815" spans="32:32" ht="15.75" customHeight="1">
      <c r="AF815" s="4"/>
    </row>
    <row r="816" spans="32:32" ht="15.75" customHeight="1">
      <c r="AF816" s="4"/>
    </row>
    <row r="817" spans="32:32" ht="15.75" customHeight="1">
      <c r="AF817" s="4"/>
    </row>
    <row r="818" spans="32:32" ht="15.75" customHeight="1">
      <c r="AF818" s="4"/>
    </row>
    <row r="819" spans="32:32" ht="15.75" customHeight="1">
      <c r="AF819" s="4"/>
    </row>
    <row r="820" spans="32:32" ht="15.75" customHeight="1">
      <c r="AF820" s="4"/>
    </row>
    <row r="821" spans="32:32" ht="15.75" customHeight="1">
      <c r="AF821" s="4"/>
    </row>
    <row r="822" spans="32:32" ht="15.75" customHeight="1">
      <c r="AF822" s="4"/>
    </row>
    <row r="823" spans="32:32" ht="15.75" customHeight="1">
      <c r="AF823" s="4"/>
    </row>
    <row r="824" spans="32:32" ht="15.75" customHeight="1">
      <c r="AF824" s="4"/>
    </row>
    <row r="825" spans="32:32" ht="15.75" customHeight="1">
      <c r="AF825" s="4"/>
    </row>
    <row r="826" spans="32:32" ht="15.75" customHeight="1">
      <c r="AF826" s="4"/>
    </row>
    <row r="827" spans="32:32" ht="15.75" customHeight="1">
      <c r="AF827" s="4"/>
    </row>
    <row r="828" spans="32:32" ht="15.75" customHeight="1">
      <c r="AF828" s="4"/>
    </row>
    <row r="829" spans="32:32" ht="15.75" customHeight="1">
      <c r="AF829" s="4"/>
    </row>
    <row r="830" spans="32:32" ht="15.75" customHeight="1">
      <c r="AF830" s="4"/>
    </row>
    <row r="831" spans="32:32" ht="15.75" customHeight="1">
      <c r="AF831" s="4"/>
    </row>
    <row r="832" spans="32:32" ht="15.75" customHeight="1">
      <c r="AF832" s="4"/>
    </row>
    <row r="833" spans="32:32" ht="15.75" customHeight="1">
      <c r="AF833" s="4"/>
    </row>
    <row r="834" spans="32:32" ht="15.75" customHeight="1">
      <c r="AF834" s="4"/>
    </row>
    <row r="835" spans="32:32" ht="15.75" customHeight="1">
      <c r="AF835" s="4"/>
    </row>
    <row r="836" spans="32:32" ht="15.75" customHeight="1">
      <c r="AF836" s="4"/>
    </row>
    <row r="837" spans="32:32" ht="15.75" customHeight="1">
      <c r="AF837" s="4"/>
    </row>
    <row r="838" spans="32:32" ht="15.75" customHeight="1">
      <c r="AF838" s="4"/>
    </row>
    <row r="839" spans="32:32" ht="15.75" customHeight="1">
      <c r="AF839" s="4"/>
    </row>
    <row r="840" spans="32:32" ht="15.75" customHeight="1">
      <c r="AF840" s="4"/>
    </row>
    <row r="841" spans="32:32" ht="15.75" customHeight="1">
      <c r="AF841" s="4"/>
    </row>
    <row r="842" spans="32:32" ht="15.75" customHeight="1">
      <c r="AF842" s="4"/>
    </row>
    <row r="843" spans="32:32" ht="15.75" customHeight="1">
      <c r="AF843" s="4"/>
    </row>
    <row r="844" spans="32:32" ht="15.75" customHeight="1">
      <c r="AF844" s="4"/>
    </row>
    <row r="845" spans="32:32" ht="15.75" customHeight="1">
      <c r="AF845" s="4"/>
    </row>
    <row r="846" spans="32:32" ht="15.75" customHeight="1">
      <c r="AF846" s="4"/>
    </row>
    <row r="847" spans="32:32" ht="15.75" customHeight="1">
      <c r="AF847" s="4"/>
    </row>
    <row r="848" spans="32:32" ht="15.75" customHeight="1">
      <c r="AF848" s="4"/>
    </row>
    <row r="849" spans="32:32" ht="15.75" customHeight="1">
      <c r="AF849" s="4"/>
    </row>
    <row r="850" spans="32:32" ht="15.75" customHeight="1">
      <c r="AF850" s="4"/>
    </row>
    <row r="851" spans="32:32" ht="15.75" customHeight="1">
      <c r="AF851" s="4"/>
    </row>
    <row r="852" spans="32:32" ht="15.75" customHeight="1">
      <c r="AF852" s="4"/>
    </row>
    <row r="853" spans="32:32" ht="15.75" customHeight="1">
      <c r="AF853" s="4"/>
    </row>
    <row r="854" spans="32:32" ht="15.75" customHeight="1">
      <c r="AF854" s="4"/>
    </row>
    <row r="855" spans="32:32" ht="15.75" customHeight="1">
      <c r="AF855" s="4"/>
    </row>
    <row r="856" spans="32:32" ht="15.75" customHeight="1">
      <c r="AF856" s="4"/>
    </row>
    <row r="857" spans="32:32" ht="15.75" customHeight="1">
      <c r="AF857" s="4"/>
    </row>
    <row r="858" spans="32:32" ht="15.75" customHeight="1">
      <c r="AF858" s="4"/>
    </row>
    <row r="859" spans="32:32" ht="15.75" customHeight="1">
      <c r="AF859" s="4"/>
    </row>
    <row r="860" spans="32:32" ht="15.75" customHeight="1">
      <c r="AF860" s="4"/>
    </row>
    <row r="861" spans="32:32" ht="15.75" customHeight="1">
      <c r="AF861" s="4"/>
    </row>
    <row r="862" spans="32:32" ht="15.75" customHeight="1">
      <c r="AF862" s="4"/>
    </row>
    <row r="863" spans="32:32" ht="15.75" customHeight="1">
      <c r="AF863" s="4"/>
    </row>
    <row r="864" spans="32:32" ht="15.75" customHeight="1">
      <c r="AF864" s="4"/>
    </row>
    <row r="865" spans="32:32" ht="15.75" customHeight="1">
      <c r="AF865" s="4"/>
    </row>
    <row r="866" spans="32:32" ht="15.75" customHeight="1">
      <c r="AF866" s="4"/>
    </row>
    <row r="867" spans="32:32" ht="15.75" customHeight="1">
      <c r="AF867" s="4"/>
    </row>
    <row r="868" spans="32:32" ht="15.75" customHeight="1">
      <c r="AF868" s="4"/>
    </row>
    <row r="869" spans="32:32" ht="15.75" customHeight="1">
      <c r="AF869" s="4"/>
    </row>
    <row r="870" spans="32:32" ht="15.75" customHeight="1">
      <c r="AF870" s="4"/>
    </row>
    <row r="871" spans="32:32" ht="15.75" customHeight="1">
      <c r="AF871" s="4"/>
    </row>
    <row r="872" spans="32:32" ht="15.75" customHeight="1">
      <c r="AF872" s="4"/>
    </row>
    <row r="873" spans="32:32" ht="15.75" customHeight="1">
      <c r="AF873" s="4"/>
    </row>
    <row r="874" spans="32:32" ht="15.75" customHeight="1">
      <c r="AF874" s="4"/>
    </row>
    <row r="875" spans="32:32" ht="15.75" customHeight="1">
      <c r="AF875" s="4"/>
    </row>
    <row r="876" spans="32:32" ht="15.75" customHeight="1">
      <c r="AF876" s="4"/>
    </row>
    <row r="877" spans="32:32" ht="15.75" customHeight="1">
      <c r="AF877" s="4"/>
    </row>
    <row r="878" spans="32:32" ht="15.75" customHeight="1">
      <c r="AF878" s="4"/>
    </row>
    <row r="879" spans="32:32" ht="15.75" customHeight="1">
      <c r="AF879" s="4"/>
    </row>
    <row r="880" spans="32:32" ht="15.75" customHeight="1">
      <c r="AF880" s="4"/>
    </row>
    <row r="881" spans="32:32" ht="15.75" customHeight="1">
      <c r="AF881" s="4"/>
    </row>
    <row r="882" spans="32:32" ht="15.75" customHeight="1">
      <c r="AF882" s="4"/>
    </row>
    <row r="883" spans="32:32" ht="15.75" customHeight="1">
      <c r="AF883" s="4"/>
    </row>
    <row r="884" spans="32:32" ht="15.75" customHeight="1">
      <c r="AF884" s="4"/>
    </row>
    <row r="885" spans="32:32" ht="15.75" customHeight="1">
      <c r="AF885" s="4"/>
    </row>
    <row r="886" spans="32:32" ht="15.75" customHeight="1">
      <c r="AF886" s="4"/>
    </row>
    <row r="887" spans="32:32" ht="15.75" customHeight="1">
      <c r="AF887" s="4"/>
    </row>
    <row r="888" spans="32:32" ht="15.75" customHeight="1">
      <c r="AF888" s="4"/>
    </row>
    <row r="889" spans="32:32" ht="15.75" customHeight="1">
      <c r="AF889" s="4"/>
    </row>
    <row r="890" spans="32:32" ht="15.75" customHeight="1">
      <c r="AF890" s="4"/>
    </row>
    <row r="891" spans="32:32" ht="15.75" customHeight="1">
      <c r="AF891" s="4"/>
    </row>
    <row r="892" spans="32:32" ht="15.75" customHeight="1">
      <c r="AF892" s="4"/>
    </row>
    <row r="893" spans="32:32" ht="15.75" customHeight="1">
      <c r="AF893" s="4"/>
    </row>
    <row r="894" spans="32:32" ht="15.75" customHeight="1">
      <c r="AF894" s="4"/>
    </row>
    <row r="895" spans="32:32" ht="15.75" customHeight="1">
      <c r="AF895" s="4"/>
    </row>
    <row r="896" spans="32:32" ht="15.75" customHeight="1">
      <c r="AF896" s="4"/>
    </row>
    <row r="897" spans="32:32" ht="15.75" customHeight="1">
      <c r="AF897" s="4"/>
    </row>
    <row r="898" spans="32:32" ht="15.75" customHeight="1">
      <c r="AF898" s="4"/>
    </row>
    <row r="899" spans="32:32" ht="15.75" customHeight="1">
      <c r="AF899" s="4"/>
    </row>
    <row r="900" spans="32:32" ht="15.75" customHeight="1">
      <c r="AF900" s="4"/>
    </row>
    <row r="901" spans="32:32" ht="15.75" customHeight="1">
      <c r="AF901" s="4"/>
    </row>
    <row r="902" spans="32:32" ht="15.75" customHeight="1">
      <c r="AF902" s="4"/>
    </row>
    <row r="903" spans="32:32" ht="15.75" customHeight="1">
      <c r="AF903" s="4"/>
    </row>
    <row r="904" spans="32:32" ht="15.75" customHeight="1">
      <c r="AF904" s="4"/>
    </row>
    <row r="905" spans="32:32" ht="15.75" customHeight="1">
      <c r="AF905" s="4"/>
    </row>
    <row r="906" spans="32:32" ht="15.75" customHeight="1">
      <c r="AF906" s="4"/>
    </row>
    <row r="907" spans="32:32" ht="15.75" customHeight="1">
      <c r="AF907" s="4"/>
    </row>
    <row r="908" spans="32:32" ht="15.75" customHeight="1">
      <c r="AF908" s="4"/>
    </row>
    <row r="909" spans="32:32" ht="15.75" customHeight="1">
      <c r="AF909" s="4"/>
    </row>
    <row r="910" spans="32:32" ht="15.75" customHeight="1">
      <c r="AF910" s="4"/>
    </row>
    <row r="911" spans="32:32" ht="15.75" customHeight="1">
      <c r="AF911" s="4"/>
    </row>
    <row r="912" spans="32:32" ht="15.75" customHeight="1">
      <c r="AF912" s="4"/>
    </row>
    <row r="913" spans="32:32" ht="15.75" customHeight="1">
      <c r="AF913" s="4"/>
    </row>
    <row r="914" spans="32:32" ht="15.75" customHeight="1">
      <c r="AF914" s="4"/>
    </row>
    <row r="915" spans="32:32" ht="15.75" customHeight="1">
      <c r="AF915" s="4"/>
    </row>
    <row r="916" spans="32:32" ht="15.75" customHeight="1">
      <c r="AF916" s="4"/>
    </row>
    <row r="917" spans="32:32" ht="15.75" customHeight="1">
      <c r="AF917" s="4"/>
    </row>
    <row r="918" spans="32:32" ht="15.75" customHeight="1">
      <c r="AF918" s="4"/>
    </row>
    <row r="919" spans="32:32" ht="15.75" customHeight="1">
      <c r="AF919" s="4"/>
    </row>
    <row r="920" spans="32:32" ht="15.75" customHeight="1">
      <c r="AF920" s="4"/>
    </row>
    <row r="921" spans="32:32" ht="15.75" customHeight="1">
      <c r="AF921" s="4"/>
    </row>
    <row r="922" spans="32:32" ht="15.75" customHeight="1">
      <c r="AF922" s="4"/>
    </row>
    <row r="923" spans="32:32" ht="15.75" customHeight="1">
      <c r="AF923" s="4"/>
    </row>
    <row r="924" spans="32:32" ht="15.75" customHeight="1">
      <c r="AF924" s="4"/>
    </row>
    <row r="925" spans="32:32" ht="15.75" customHeight="1">
      <c r="AF925" s="4"/>
    </row>
    <row r="926" spans="32:32" ht="15.75" customHeight="1">
      <c r="AF926" s="4"/>
    </row>
    <row r="927" spans="32:32" ht="15.75" customHeight="1">
      <c r="AF927" s="4"/>
    </row>
    <row r="928" spans="32:32" ht="15.75" customHeight="1">
      <c r="AF928" s="4"/>
    </row>
    <row r="929" spans="32:32" ht="15.75" customHeight="1">
      <c r="AF929" s="4"/>
    </row>
    <row r="930" spans="32:32" ht="15.75" customHeight="1">
      <c r="AF930" s="4"/>
    </row>
    <row r="931" spans="32:32" ht="15.75" customHeight="1">
      <c r="AF931" s="4"/>
    </row>
    <row r="932" spans="32:32" ht="15.75" customHeight="1">
      <c r="AF932" s="4"/>
    </row>
    <row r="933" spans="32:32" ht="15.75" customHeight="1">
      <c r="AF933" s="4"/>
    </row>
    <row r="934" spans="32:32" ht="15.75" customHeight="1">
      <c r="AF934" s="4"/>
    </row>
    <row r="935" spans="32:32" ht="15.75" customHeight="1">
      <c r="AF935" s="4"/>
    </row>
    <row r="936" spans="32:32" ht="15.75" customHeight="1">
      <c r="AF936" s="4"/>
    </row>
    <row r="937" spans="32:32" ht="15.75" customHeight="1">
      <c r="AF937" s="4"/>
    </row>
    <row r="938" spans="32:32" ht="15.75" customHeight="1">
      <c r="AF938" s="4"/>
    </row>
    <row r="939" spans="32:32" ht="15.75" customHeight="1">
      <c r="AF939" s="4"/>
    </row>
    <row r="940" spans="32:32" ht="15.75" customHeight="1">
      <c r="AF940" s="4"/>
    </row>
    <row r="941" spans="32:32" ht="15.75" customHeight="1">
      <c r="AF941" s="4"/>
    </row>
    <row r="942" spans="32:32" ht="15.75" customHeight="1">
      <c r="AF942" s="4"/>
    </row>
    <row r="943" spans="32:32" ht="15.75" customHeight="1">
      <c r="AF943" s="4"/>
    </row>
    <row r="944" spans="32:32" ht="15.75" customHeight="1">
      <c r="AF944" s="4"/>
    </row>
    <row r="945" spans="32:32" ht="15.75" customHeight="1">
      <c r="AF945" s="4"/>
    </row>
    <row r="946" spans="32:32" ht="15.75" customHeight="1">
      <c r="AF946" s="4"/>
    </row>
    <row r="947" spans="32:32" ht="15.75" customHeight="1">
      <c r="AF947" s="4"/>
    </row>
    <row r="948" spans="32:32" ht="15.75" customHeight="1">
      <c r="AF948" s="4"/>
    </row>
    <row r="949" spans="32:32" ht="15.75" customHeight="1">
      <c r="AF949" s="4"/>
    </row>
    <row r="950" spans="32:32" ht="15.75" customHeight="1">
      <c r="AF950" s="4"/>
    </row>
    <row r="951" spans="32:32" ht="15.75" customHeight="1">
      <c r="AF951" s="4"/>
    </row>
    <row r="952" spans="32:32" ht="15.75" customHeight="1">
      <c r="AF952" s="4"/>
    </row>
    <row r="953" spans="32:32" ht="15.75" customHeight="1">
      <c r="AF953" s="4"/>
    </row>
    <row r="954" spans="32:32" ht="15.75" customHeight="1">
      <c r="AF954" s="4"/>
    </row>
    <row r="955" spans="32:32" ht="15.75" customHeight="1">
      <c r="AF955" s="4"/>
    </row>
    <row r="956" spans="32:32" ht="15.75" customHeight="1">
      <c r="AF956" s="4"/>
    </row>
    <row r="957" spans="32:32" ht="15.75" customHeight="1">
      <c r="AF957" s="4"/>
    </row>
    <row r="958" spans="32:32" ht="15.75" customHeight="1">
      <c r="AF958" s="4"/>
    </row>
    <row r="959" spans="32:32" ht="15.75" customHeight="1">
      <c r="AF959" s="4"/>
    </row>
    <row r="960" spans="32:32" ht="15.75" customHeight="1">
      <c r="AF960" s="4"/>
    </row>
    <row r="961" spans="32:32" ht="15.75" customHeight="1">
      <c r="AF961" s="4"/>
    </row>
    <row r="962" spans="32:32" ht="15.75" customHeight="1">
      <c r="AF962" s="4"/>
    </row>
    <row r="963" spans="32:32" ht="15.75" customHeight="1">
      <c r="AF963" s="4"/>
    </row>
    <row r="964" spans="32:32" ht="15.75" customHeight="1">
      <c r="AF964" s="4"/>
    </row>
    <row r="965" spans="32:32" ht="15.75" customHeight="1">
      <c r="AF965" s="4"/>
    </row>
    <row r="966" spans="32:32" ht="15.75" customHeight="1">
      <c r="AF966" s="4"/>
    </row>
    <row r="967" spans="32:32" ht="15.75" customHeight="1">
      <c r="AF967" s="4"/>
    </row>
    <row r="968" spans="32:32" ht="15.75" customHeight="1">
      <c r="AF968" s="4"/>
    </row>
    <row r="969" spans="32:32" ht="15.75" customHeight="1">
      <c r="AF969" s="4"/>
    </row>
    <row r="970" spans="32:32" ht="15.75" customHeight="1">
      <c r="AF970" s="4"/>
    </row>
    <row r="971" spans="32:32" ht="15.75" customHeight="1">
      <c r="AF971" s="4"/>
    </row>
    <row r="972" spans="32:32" ht="15.75" customHeight="1">
      <c r="AF972" s="4"/>
    </row>
    <row r="973" spans="32:32" ht="15.75" customHeight="1">
      <c r="AF973" s="4"/>
    </row>
    <row r="974" spans="32:32" ht="15.75" customHeight="1">
      <c r="AF974" s="4"/>
    </row>
    <row r="975" spans="32:32" ht="15.75" customHeight="1">
      <c r="AF975" s="4"/>
    </row>
    <row r="976" spans="32:32" ht="15.75" customHeight="1">
      <c r="AF976" s="4"/>
    </row>
    <row r="977" spans="32:32" ht="15.75" customHeight="1">
      <c r="AF977" s="4"/>
    </row>
    <row r="978" spans="32:32" ht="15.75" customHeight="1">
      <c r="AF978" s="4"/>
    </row>
    <row r="979" spans="32:32" ht="15.75" customHeight="1">
      <c r="AF979" s="4"/>
    </row>
    <row r="980" spans="32:32" ht="15.75" customHeight="1">
      <c r="AF980" s="4"/>
    </row>
    <row r="981" spans="32:32" ht="15.75" customHeight="1">
      <c r="AF981" s="4"/>
    </row>
    <row r="982" spans="32:32" ht="15.75" customHeight="1">
      <c r="AF982" s="4"/>
    </row>
    <row r="983" spans="32:32" ht="15.75" customHeight="1">
      <c r="AF983" s="4"/>
    </row>
    <row r="984" spans="32:32" ht="15.75" customHeight="1">
      <c r="AF984" s="4"/>
    </row>
    <row r="985" spans="32:32" ht="15.75" customHeight="1">
      <c r="AF985" s="4"/>
    </row>
    <row r="986" spans="32:32" ht="15.75" customHeight="1">
      <c r="AF986" s="4"/>
    </row>
    <row r="987" spans="32:32" ht="15.75" customHeight="1">
      <c r="AF987" s="4"/>
    </row>
    <row r="988" spans="32:32" ht="15.75" customHeight="1">
      <c r="AF988" s="4"/>
    </row>
    <row r="989" spans="32:32" ht="15.75" customHeight="1">
      <c r="AF989" s="4"/>
    </row>
    <row r="990" spans="32:32" ht="15.75" customHeight="1">
      <c r="AF990" s="4"/>
    </row>
    <row r="991" spans="32:32" ht="15.75" customHeight="1">
      <c r="AF991" s="4"/>
    </row>
    <row r="992" spans="32:32" ht="15.75" customHeight="1">
      <c r="AF992" s="4"/>
    </row>
    <row r="993" spans="32:32" ht="15.75" customHeight="1">
      <c r="AF993" s="4"/>
    </row>
    <row r="994" spans="32:32" ht="15.75" customHeight="1">
      <c r="AF994" s="4"/>
    </row>
    <row r="995" spans="32:32" ht="15.75" customHeight="1">
      <c r="AF995" s="4"/>
    </row>
    <row r="996" spans="32:32" ht="15.75" customHeight="1">
      <c r="AF996" s="4"/>
    </row>
    <row r="997" spans="32:32" ht="15.75" customHeight="1">
      <c r="AF997" s="4"/>
    </row>
    <row r="998" spans="32:32" ht="15.75" customHeight="1">
      <c r="AF998" s="4"/>
    </row>
    <row r="999" spans="32:32" ht="15.75" customHeight="1">
      <c r="AF999" s="4"/>
    </row>
    <row r="1000" spans="32:32" ht="15.75" customHeight="1">
      <c r="AF1000" s="4"/>
    </row>
  </sheetData>
  <autoFilter ref="A25:CE73" xr:uid="{00000000-0009-0000-0000-000000000000}"/>
  <mergeCells count="23">
    <mergeCell ref="BF23:BK24"/>
    <mergeCell ref="BF25:BG25"/>
    <mergeCell ref="BH25:BI25"/>
    <mergeCell ref="BJ25:BK25"/>
    <mergeCell ref="B15:U15"/>
    <mergeCell ref="C16:U16"/>
    <mergeCell ref="C17:U17"/>
    <mergeCell ref="C18:U18"/>
    <mergeCell ref="C19:U19"/>
    <mergeCell ref="C20:U20"/>
    <mergeCell ref="B13:U13"/>
    <mergeCell ref="B14:U14"/>
    <mergeCell ref="C21:U21"/>
    <mergeCell ref="C22:U22"/>
    <mergeCell ref="A23:E24"/>
    <mergeCell ref="F23:J24"/>
    <mergeCell ref="K23:BE23"/>
    <mergeCell ref="A18:A22"/>
    <mergeCell ref="A6:K7"/>
    <mergeCell ref="B9:U9"/>
    <mergeCell ref="B10:U10"/>
    <mergeCell ref="B11:U11"/>
    <mergeCell ref="B12:U12"/>
  </mergeCells>
  <dataValidations count="5">
    <dataValidation type="list" allowBlank="1" showErrorMessage="1" sqref="C21" xr:uid="{00000000-0002-0000-0000-000000000000}">
      <formula1>resultadoss1</formula1>
    </dataValidation>
    <dataValidation type="list" allowBlank="1" showErrorMessage="1" sqref="C16" xr:uid="{00000000-0002-0000-0000-000001000000}">
      <formula1>objetivosvp</formula1>
    </dataValidation>
    <dataValidation type="list" allowBlank="1" showErrorMessage="1" sqref="C22" xr:uid="{00000000-0002-0000-0000-000002000000}">
      <formula1>resultadoss2</formula1>
    </dataValidation>
    <dataValidation type="list" allowBlank="1" showErrorMessage="1" sqref="C17" xr:uid="{00000000-0002-0000-0000-000003000000}">
      <formula1>metavp</formula1>
    </dataValidation>
    <dataValidation type="list" allowBlank="1" showErrorMessage="1" sqref="C18" xr:uid="{00000000-0002-0000-0000-000004000000}">
      <formula1>objetivopeg</formula1>
    </dataValidation>
  </dataValidations>
  <pageMargins left="0.70866141732283472" right="0.70866141732283472" top="0.74803149606299213" bottom="0.74803149606299213" header="0" footer="0"/>
  <pageSetup paperSize="9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1:A1000"/>
  <sheetViews>
    <sheetView workbookViewId="0"/>
  </sheetViews>
  <sheetFormatPr baseColWidth="10" defaultColWidth="14.42578125" defaultRowHeight="15" customHeight="1"/>
  <cols>
    <col min="1" max="26" width="10.7109375" customWidth="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G1000"/>
  <sheetViews>
    <sheetView workbookViewId="0"/>
  </sheetViews>
  <sheetFormatPr baseColWidth="10" defaultColWidth="14.42578125" defaultRowHeight="15" customHeight="1"/>
  <cols>
    <col min="1" max="1" width="10.7109375" customWidth="1"/>
    <col min="2" max="2" width="14.85546875" customWidth="1"/>
    <col min="3" max="3" width="12.85546875" customWidth="1"/>
    <col min="4" max="4" width="47.7109375" customWidth="1"/>
    <col min="5" max="5" width="15" customWidth="1"/>
    <col min="6" max="6" width="17.28515625" customWidth="1"/>
    <col min="7" max="7" width="17" customWidth="1"/>
    <col min="8" max="26" width="10.7109375" customWidth="1"/>
  </cols>
  <sheetData>
    <row r="1" spans="2:7">
      <c r="F1" s="177"/>
    </row>
    <row r="2" spans="2:7">
      <c r="F2" s="177"/>
    </row>
    <row r="3" spans="2:7" ht="36">
      <c r="B3" s="178" t="s">
        <v>173</v>
      </c>
      <c r="C3" s="178" t="s">
        <v>174</v>
      </c>
      <c r="D3" s="178" t="s">
        <v>175</v>
      </c>
      <c r="E3" s="179" t="s">
        <v>176</v>
      </c>
      <c r="F3" s="180" t="s">
        <v>177</v>
      </c>
      <c r="G3" s="180" t="s">
        <v>178</v>
      </c>
    </row>
    <row r="4" spans="2:7">
      <c r="B4" s="79"/>
      <c r="C4" s="181" t="s">
        <v>179</v>
      </c>
      <c r="D4" s="181" t="s">
        <v>150</v>
      </c>
      <c r="E4" s="182">
        <v>100000</v>
      </c>
      <c r="F4" s="183">
        <f>+'PROGRAMA 01-ACTIV.OBRA 02'!BE56+'PROGRAMA 01-ACTIV.OBRA 02'!BE72</f>
        <v>100000</v>
      </c>
      <c r="G4" s="184">
        <f t="shared" ref="G4:G9" si="0">F4-E4</f>
        <v>0</v>
      </c>
    </row>
    <row r="5" spans="2:7">
      <c r="B5" s="79"/>
      <c r="C5" s="181" t="s">
        <v>180</v>
      </c>
      <c r="D5" s="181" t="s">
        <v>163</v>
      </c>
      <c r="E5" s="182">
        <v>32500</v>
      </c>
      <c r="F5" s="185">
        <f>+'PROGRAMA 01-ACTIV.OBRA 02'!BE64</f>
        <v>32500</v>
      </c>
      <c r="G5" s="184">
        <f t="shared" si="0"/>
        <v>0</v>
      </c>
    </row>
    <row r="6" spans="2:7">
      <c r="B6" s="79"/>
      <c r="C6" s="181" t="s">
        <v>181</v>
      </c>
      <c r="D6" s="181" t="s">
        <v>182</v>
      </c>
      <c r="E6" s="182">
        <v>88332</v>
      </c>
      <c r="F6" s="185">
        <f>+'PROGRAMA 01-ACTIV.OBRA 02'!BE65</f>
        <v>88332</v>
      </c>
      <c r="G6" s="184">
        <f t="shared" si="0"/>
        <v>0</v>
      </c>
    </row>
    <row r="7" spans="2:7">
      <c r="B7" s="79"/>
      <c r="C7" s="181" t="s">
        <v>183</v>
      </c>
      <c r="D7" s="181" t="s">
        <v>159</v>
      </c>
      <c r="E7" s="182">
        <v>32500</v>
      </c>
      <c r="F7" s="185">
        <f>+'PROGRAMA 01-ACTIV.OBRA 02'!BE61</f>
        <v>32500</v>
      </c>
      <c r="G7" s="184">
        <f t="shared" si="0"/>
        <v>0</v>
      </c>
    </row>
    <row r="8" spans="2:7">
      <c r="B8" s="79"/>
      <c r="C8" s="181" t="s">
        <v>184</v>
      </c>
      <c r="D8" s="181" t="s">
        <v>151</v>
      </c>
      <c r="E8" s="182">
        <v>76668</v>
      </c>
      <c r="F8" s="185">
        <f>+'PROGRAMA 01-ACTIV.OBRA 02'!BE44+'PROGRAMA 01-ACTIV.OBRA 02'!BE52+'PROGRAMA 01-ACTIV.OBRA 02'!BE57+'PROGRAMA 01-ACTIV.OBRA 02'!BE66</f>
        <v>76668</v>
      </c>
      <c r="G8" s="184">
        <f t="shared" si="0"/>
        <v>0</v>
      </c>
    </row>
    <row r="9" spans="2:7">
      <c r="B9" s="79"/>
      <c r="C9" s="181" t="s">
        <v>185</v>
      </c>
      <c r="D9" s="181" t="s">
        <v>186</v>
      </c>
      <c r="E9" s="182">
        <v>200000</v>
      </c>
      <c r="F9" s="185">
        <f>+'PROGRAMA 01-ACTIV.OBRA 02'!BE42+'PROGRAMA 01-ACTIV.OBRA 02'!BE46+'PROGRAMA 01-ACTIV.OBRA 02'!BE50</f>
        <v>200000</v>
      </c>
      <c r="G9" s="184">
        <f t="shared" si="0"/>
        <v>0</v>
      </c>
    </row>
    <row r="10" spans="2:7">
      <c r="B10" s="243" t="s">
        <v>187</v>
      </c>
      <c r="C10" s="217"/>
      <c r="D10" s="218"/>
      <c r="E10" s="186">
        <f t="shared" ref="E10:F10" si="1">SUM(E4:E9)</f>
        <v>530000</v>
      </c>
      <c r="F10" s="187">
        <f t="shared" si="1"/>
        <v>530000</v>
      </c>
      <c r="G10" s="186">
        <f>E10-F10</f>
        <v>0</v>
      </c>
    </row>
    <row r="11" spans="2:7">
      <c r="B11" s="79"/>
      <c r="C11" s="181" t="s">
        <v>188</v>
      </c>
      <c r="D11" s="181" t="s">
        <v>189</v>
      </c>
      <c r="E11" s="182">
        <v>44936</v>
      </c>
      <c r="F11" s="185">
        <f>'PROGRAMA 01-ACTIV.OBRA 02'!BE40+'PROGRAMA 01-ACTIV.OBRA 02'!BE48+'PROGRAMA 01-ACTIV.OBRA 02'!BE54</f>
        <v>44936</v>
      </c>
      <c r="G11" s="184">
        <f t="shared" ref="G11:G19" si="2">F11-E11</f>
        <v>0</v>
      </c>
    </row>
    <row r="12" spans="2:7">
      <c r="B12" s="79"/>
      <c r="C12" s="181" t="s">
        <v>190</v>
      </c>
      <c r="D12" s="181" t="s">
        <v>191</v>
      </c>
      <c r="E12" s="182">
        <v>65000</v>
      </c>
      <c r="F12" s="185">
        <f>'PROGRAMA 01-ACTIV.OBRA 02'!BE67</f>
        <v>65000</v>
      </c>
      <c r="G12" s="184">
        <f t="shared" si="2"/>
        <v>0</v>
      </c>
    </row>
    <row r="13" spans="2:7">
      <c r="B13" s="79"/>
      <c r="C13" s="181" t="s">
        <v>192</v>
      </c>
      <c r="D13" s="181" t="s">
        <v>193</v>
      </c>
      <c r="E13" s="182">
        <v>80000</v>
      </c>
      <c r="F13" s="185">
        <f>'PROGRAMA 01-ACTIV.OBRA 02'!BE68</f>
        <v>80000</v>
      </c>
      <c r="G13" s="184">
        <f t="shared" si="2"/>
        <v>0</v>
      </c>
    </row>
    <row r="14" spans="2:7">
      <c r="B14" s="79"/>
      <c r="C14" s="181" t="s">
        <v>194</v>
      </c>
      <c r="D14" s="181" t="s">
        <v>160</v>
      </c>
      <c r="E14" s="182">
        <v>24913</v>
      </c>
      <c r="F14" s="185">
        <f>+'PROGRAMA 01-ACTIV.OBRA 02'!BE62</f>
        <v>24913</v>
      </c>
      <c r="G14" s="184">
        <f t="shared" si="2"/>
        <v>0</v>
      </c>
    </row>
    <row r="15" spans="2:7">
      <c r="B15" s="79"/>
      <c r="C15" s="181" t="s">
        <v>195</v>
      </c>
      <c r="D15" s="181" t="s">
        <v>196</v>
      </c>
      <c r="E15" s="182">
        <v>24900</v>
      </c>
      <c r="F15" s="185">
        <f>'PROGRAMA 01-ACTIV.OBRA 02'!BE69</f>
        <v>24900</v>
      </c>
      <c r="G15" s="184">
        <f t="shared" si="2"/>
        <v>0</v>
      </c>
    </row>
    <row r="16" spans="2:7">
      <c r="B16" s="79"/>
      <c r="C16" s="181" t="s">
        <v>197</v>
      </c>
      <c r="D16" s="181" t="s">
        <v>133</v>
      </c>
      <c r="E16" s="182">
        <v>74936</v>
      </c>
      <c r="F16" s="185">
        <f>'PROGRAMA 01-ACTIV.OBRA 02'!BE43+'PROGRAMA 01-ACTIV.OBRA 02'!BE47+'PROGRAMA 01-ACTIV.OBRA 02'!BE51+'PROGRAMA 01-ACTIV.OBRA 02'!BE59+'PROGRAMA 01-ACTIV.OBRA 02'!BE74</f>
        <v>74936</v>
      </c>
      <c r="G16" s="184">
        <f t="shared" si="2"/>
        <v>0</v>
      </c>
    </row>
    <row r="17" spans="2:7">
      <c r="B17" s="79"/>
      <c r="C17" s="181" t="s">
        <v>198</v>
      </c>
      <c r="D17" s="181" t="s">
        <v>168</v>
      </c>
      <c r="E17" s="182">
        <v>28404</v>
      </c>
      <c r="F17" s="185">
        <f>'PROGRAMA 01-ACTIV.OBRA 02'!BE70</f>
        <v>28404</v>
      </c>
      <c r="G17" s="184">
        <f t="shared" si="2"/>
        <v>0</v>
      </c>
    </row>
    <row r="18" spans="2:7">
      <c r="B18" s="79"/>
      <c r="C18" s="181" t="s">
        <v>170</v>
      </c>
      <c r="D18" s="181" t="s">
        <v>171</v>
      </c>
      <c r="E18" s="182">
        <v>26404</v>
      </c>
      <c r="F18" s="185">
        <f>'PROGRAMA 01-ACTIV.OBRA 02'!BE73</f>
        <v>26404</v>
      </c>
      <c r="G18" s="184">
        <f t="shared" si="2"/>
        <v>0</v>
      </c>
    </row>
    <row r="19" spans="2:7">
      <c r="B19" s="79"/>
      <c r="C19" s="181" t="s">
        <v>199</v>
      </c>
      <c r="D19" s="181" t="s">
        <v>169</v>
      </c>
      <c r="E19" s="182">
        <v>34936</v>
      </c>
      <c r="F19" s="185">
        <f>'PROGRAMA 01-ACTIV.OBRA 02'!BE71</f>
        <v>34936</v>
      </c>
      <c r="G19" s="184">
        <f t="shared" si="2"/>
        <v>0</v>
      </c>
    </row>
    <row r="20" spans="2:7">
      <c r="B20" s="243" t="s">
        <v>187</v>
      </c>
      <c r="C20" s="217"/>
      <c r="D20" s="218"/>
      <c r="E20" s="186">
        <f t="shared" ref="E20:G20" si="3">SUM(E11:E19)</f>
        <v>404429</v>
      </c>
      <c r="F20" s="187">
        <f t="shared" si="3"/>
        <v>404429</v>
      </c>
      <c r="G20" s="186">
        <f t="shared" si="3"/>
        <v>0</v>
      </c>
    </row>
    <row r="21" spans="2:7" ht="15.75" customHeight="1">
      <c r="B21" s="244" t="s">
        <v>200</v>
      </c>
      <c r="C21" s="217"/>
      <c r="D21" s="218"/>
      <c r="E21" s="188">
        <f t="shared" ref="E21:F21" si="4">E20+E10</f>
        <v>934429</v>
      </c>
      <c r="F21" s="189">
        <f t="shared" si="4"/>
        <v>934429</v>
      </c>
      <c r="G21" s="188">
        <f>F21-E21</f>
        <v>0</v>
      </c>
    </row>
    <row r="22" spans="2:7" ht="15.75" customHeight="1">
      <c r="F22" s="177">
        <f>F21-E21</f>
        <v>0</v>
      </c>
      <c r="G22" s="190">
        <f>SUM(G4:G21)</f>
        <v>0</v>
      </c>
    </row>
    <row r="23" spans="2:7" ht="15.75" customHeight="1">
      <c r="F23" s="177"/>
    </row>
    <row r="24" spans="2:7" ht="15.75" customHeight="1">
      <c r="F24" s="177"/>
    </row>
    <row r="25" spans="2:7" ht="15.75" customHeight="1">
      <c r="F25" s="177"/>
    </row>
    <row r="26" spans="2:7" ht="15.75" customHeight="1">
      <c r="F26" s="177"/>
    </row>
    <row r="27" spans="2:7" ht="15.75" customHeight="1">
      <c r="F27" s="177"/>
    </row>
    <row r="28" spans="2:7" ht="15.75" customHeight="1">
      <c r="F28" s="177"/>
    </row>
    <row r="29" spans="2:7" ht="15.75" customHeight="1">
      <c r="F29" s="177"/>
    </row>
    <row r="30" spans="2:7" ht="15.75" customHeight="1">
      <c r="F30" s="177"/>
    </row>
    <row r="31" spans="2:7" ht="15.75" customHeight="1">
      <c r="F31" s="177"/>
    </row>
    <row r="32" spans="2:7" ht="15.75" customHeight="1">
      <c r="F32" s="177"/>
    </row>
    <row r="33" spans="6:6" ht="15.75" customHeight="1">
      <c r="F33" s="177"/>
    </row>
    <row r="34" spans="6:6" ht="15.75" customHeight="1">
      <c r="F34" s="177"/>
    </row>
    <row r="35" spans="6:6" ht="15.75" customHeight="1">
      <c r="F35" s="177"/>
    </row>
    <row r="36" spans="6:6" ht="15.75" customHeight="1">
      <c r="F36" s="177"/>
    </row>
    <row r="37" spans="6:6" ht="15.75" customHeight="1">
      <c r="F37" s="177"/>
    </row>
    <row r="38" spans="6:6" ht="15.75" customHeight="1">
      <c r="F38" s="177"/>
    </row>
    <row r="39" spans="6:6" ht="15.75" customHeight="1">
      <c r="F39" s="177"/>
    </row>
    <row r="40" spans="6:6" ht="15.75" customHeight="1">
      <c r="F40" s="177"/>
    </row>
    <row r="41" spans="6:6" ht="15.75" customHeight="1">
      <c r="F41" s="177"/>
    </row>
    <row r="42" spans="6:6" ht="15.75" customHeight="1">
      <c r="F42" s="177"/>
    </row>
    <row r="43" spans="6:6" ht="15.75" customHeight="1">
      <c r="F43" s="177"/>
    </row>
    <row r="44" spans="6:6" ht="15.75" customHeight="1">
      <c r="F44" s="177"/>
    </row>
    <row r="45" spans="6:6" ht="15.75" customHeight="1">
      <c r="F45" s="177"/>
    </row>
    <row r="46" spans="6:6" ht="15.75" customHeight="1">
      <c r="F46" s="177"/>
    </row>
    <row r="47" spans="6:6" ht="15.75" customHeight="1">
      <c r="F47" s="177"/>
    </row>
    <row r="48" spans="6:6" ht="15.75" customHeight="1">
      <c r="F48" s="177"/>
    </row>
    <row r="49" spans="6:6" ht="15.75" customHeight="1">
      <c r="F49" s="177"/>
    </row>
    <row r="50" spans="6:6" ht="15.75" customHeight="1">
      <c r="F50" s="177"/>
    </row>
    <row r="51" spans="6:6" ht="15.75" customHeight="1">
      <c r="F51" s="177"/>
    </row>
    <row r="52" spans="6:6" ht="15.75" customHeight="1">
      <c r="F52" s="177"/>
    </row>
    <row r="53" spans="6:6" ht="15.75" customHeight="1">
      <c r="F53" s="177"/>
    </row>
    <row r="54" spans="6:6" ht="15.75" customHeight="1">
      <c r="F54" s="177"/>
    </row>
    <row r="55" spans="6:6" ht="15.75" customHeight="1">
      <c r="F55" s="177"/>
    </row>
    <row r="56" spans="6:6" ht="15.75" customHeight="1">
      <c r="F56" s="177"/>
    </row>
    <row r="57" spans="6:6" ht="15.75" customHeight="1">
      <c r="F57" s="177"/>
    </row>
    <row r="58" spans="6:6" ht="15.75" customHeight="1">
      <c r="F58" s="177"/>
    </row>
    <row r="59" spans="6:6" ht="15.75" customHeight="1">
      <c r="F59" s="177"/>
    </row>
    <row r="60" spans="6:6" ht="15.75" customHeight="1">
      <c r="F60" s="177"/>
    </row>
    <row r="61" spans="6:6" ht="15.75" customHeight="1">
      <c r="F61" s="177"/>
    </row>
    <row r="62" spans="6:6" ht="15.75" customHeight="1">
      <c r="F62" s="177"/>
    </row>
    <row r="63" spans="6:6" ht="15.75" customHeight="1">
      <c r="F63" s="177"/>
    </row>
    <row r="64" spans="6:6" ht="15.75" customHeight="1">
      <c r="F64" s="177"/>
    </row>
    <row r="65" spans="6:6" ht="15.75" customHeight="1">
      <c r="F65" s="177"/>
    </row>
    <row r="66" spans="6:6" ht="15.75" customHeight="1">
      <c r="F66" s="177"/>
    </row>
    <row r="67" spans="6:6" ht="15.75" customHeight="1">
      <c r="F67" s="177"/>
    </row>
    <row r="68" spans="6:6" ht="15.75" customHeight="1">
      <c r="F68" s="177"/>
    </row>
    <row r="69" spans="6:6" ht="15.75" customHeight="1">
      <c r="F69" s="177"/>
    </row>
    <row r="70" spans="6:6" ht="15.75" customHeight="1">
      <c r="F70" s="177"/>
    </row>
    <row r="71" spans="6:6" ht="15.75" customHeight="1">
      <c r="F71" s="177"/>
    </row>
    <row r="72" spans="6:6" ht="15.75" customHeight="1">
      <c r="F72" s="177"/>
    </row>
    <row r="73" spans="6:6" ht="15.75" customHeight="1">
      <c r="F73" s="177"/>
    </row>
    <row r="74" spans="6:6" ht="15.75" customHeight="1">
      <c r="F74" s="177"/>
    </row>
    <row r="75" spans="6:6" ht="15.75" customHeight="1">
      <c r="F75" s="177"/>
    </row>
    <row r="76" spans="6:6" ht="15.75" customHeight="1">
      <c r="F76" s="177"/>
    </row>
    <row r="77" spans="6:6" ht="15.75" customHeight="1">
      <c r="F77" s="177"/>
    </row>
    <row r="78" spans="6:6" ht="15.75" customHeight="1">
      <c r="F78" s="177"/>
    </row>
    <row r="79" spans="6:6" ht="15.75" customHeight="1">
      <c r="F79" s="177"/>
    </row>
    <row r="80" spans="6:6" ht="15.75" customHeight="1">
      <c r="F80" s="177"/>
    </row>
    <row r="81" spans="6:6" ht="15.75" customHeight="1">
      <c r="F81" s="177"/>
    </row>
    <row r="82" spans="6:6" ht="15.75" customHeight="1">
      <c r="F82" s="177"/>
    </row>
    <row r="83" spans="6:6" ht="15.75" customHeight="1">
      <c r="F83" s="177"/>
    </row>
    <row r="84" spans="6:6" ht="15.75" customHeight="1">
      <c r="F84" s="177"/>
    </row>
    <row r="85" spans="6:6" ht="15.75" customHeight="1">
      <c r="F85" s="177"/>
    </row>
    <row r="86" spans="6:6" ht="15.75" customHeight="1">
      <c r="F86" s="177"/>
    </row>
    <row r="87" spans="6:6" ht="15.75" customHeight="1">
      <c r="F87" s="177"/>
    </row>
    <row r="88" spans="6:6" ht="15.75" customHeight="1">
      <c r="F88" s="177"/>
    </row>
    <row r="89" spans="6:6" ht="15.75" customHeight="1">
      <c r="F89" s="177"/>
    </row>
    <row r="90" spans="6:6" ht="15.75" customHeight="1">
      <c r="F90" s="177"/>
    </row>
    <row r="91" spans="6:6" ht="15.75" customHeight="1">
      <c r="F91" s="177"/>
    </row>
    <row r="92" spans="6:6" ht="15.75" customHeight="1">
      <c r="F92" s="177"/>
    </row>
    <row r="93" spans="6:6" ht="15.75" customHeight="1">
      <c r="F93" s="177"/>
    </row>
    <row r="94" spans="6:6" ht="15.75" customHeight="1">
      <c r="F94" s="177"/>
    </row>
    <row r="95" spans="6:6" ht="15.75" customHeight="1">
      <c r="F95" s="177"/>
    </row>
    <row r="96" spans="6:6" ht="15.75" customHeight="1">
      <c r="F96" s="177"/>
    </row>
    <row r="97" spans="6:6" ht="15.75" customHeight="1">
      <c r="F97" s="177"/>
    </row>
    <row r="98" spans="6:6" ht="15.75" customHeight="1">
      <c r="F98" s="177"/>
    </row>
    <row r="99" spans="6:6" ht="15.75" customHeight="1">
      <c r="F99" s="177"/>
    </row>
    <row r="100" spans="6:6" ht="15.75" customHeight="1">
      <c r="F100" s="177"/>
    </row>
    <row r="101" spans="6:6" ht="15.75" customHeight="1">
      <c r="F101" s="177"/>
    </row>
    <row r="102" spans="6:6" ht="15.75" customHeight="1">
      <c r="F102" s="177"/>
    </row>
    <row r="103" spans="6:6" ht="15.75" customHeight="1">
      <c r="F103" s="177"/>
    </row>
    <row r="104" spans="6:6" ht="15.75" customHeight="1">
      <c r="F104" s="177"/>
    </row>
    <row r="105" spans="6:6" ht="15.75" customHeight="1">
      <c r="F105" s="177"/>
    </row>
    <row r="106" spans="6:6" ht="15.75" customHeight="1">
      <c r="F106" s="177"/>
    </row>
    <row r="107" spans="6:6" ht="15.75" customHeight="1">
      <c r="F107" s="177"/>
    </row>
    <row r="108" spans="6:6" ht="15.75" customHeight="1">
      <c r="F108" s="177"/>
    </row>
    <row r="109" spans="6:6" ht="15.75" customHeight="1">
      <c r="F109" s="177"/>
    </row>
    <row r="110" spans="6:6" ht="15.75" customHeight="1">
      <c r="F110" s="177"/>
    </row>
    <row r="111" spans="6:6" ht="15.75" customHeight="1">
      <c r="F111" s="177"/>
    </row>
    <row r="112" spans="6:6" ht="15.75" customHeight="1">
      <c r="F112" s="177"/>
    </row>
    <row r="113" spans="6:6" ht="15.75" customHeight="1">
      <c r="F113" s="177"/>
    </row>
    <row r="114" spans="6:6" ht="15.75" customHeight="1">
      <c r="F114" s="177"/>
    </row>
    <row r="115" spans="6:6" ht="15.75" customHeight="1">
      <c r="F115" s="177"/>
    </row>
    <row r="116" spans="6:6" ht="15.75" customHeight="1">
      <c r="F116" s="177"/>
    </row>
    <row r="117" spans="6:6" ht="15.75" customHeight="1">
      <c r="F117" s="177"/>
    </row>
    <row r="118" spans="6:6" ht="15.75" customHeight="1">
      <c r="F118" s="177"/>
    </row>
    <row r="119" spans="6:6" ht="15.75" customHeight="1">
      <c r="F119" s="177"/>
    </row>
    <row r="120" spans="6:6" ht="15.75" customHeight="1">
      <c r="F120" s="177"/>
    </row>
    <row r="121" spans="6:6" ht="15.75" customHeight="1">
      <c r="F121" s="177"/>
    </row>
    <row r="122" spans="6:6" ht="15.75" customHeight="1">
      <c r="F122" s="177"/>
    </row>
    <row r="123" spans="6:6" ht="15.75" customHeight="1">
      <c r="F123" s="177"/>
    </row>
    <row r="124" spans="6:6" ht="15.75" customHeight="1">
      <c r="F124" s="177"/>
    </row>
    <row r="125" spans="6:6" ht="15.75" customHeight="1">
      <c r="F125" s="177"/>
    </row>
    <row r="126" spans="6:6" ht="15.75" customHeight="1">
      <c r="F126" s="177"/>
    </row>
    <row r="127" spans="6:6" ht="15.75" customHeight="1">
      <c r="F127" s="177"/>
    </row>
    <row r="128" spans="6:6" ht="15.75" customHeight="1">
      <c r="F128" s="177"/>
    </row>
    <row r="129" spans="6:6" ht="15.75" customHeight="1">
      <c r="F129" s="177"/>
    </row>
    <row r="130" spans="6:6" ht="15.75" customHeight="1">
      <c r="F130" s="177"/>
    </row>
    <row r="131" spans="6:6" ht="15.75" customHeight="1">
      <c r="F131" s="177"/>
    </row>
    <row r="132" spans="6:6" ht="15.75" customHeight="1">
      <c r="F132" s="177"/>
    </row>
    <row r="133" spans="6:6" ht="15.75" customHeight="1">
      <c r="F133" s="177"/>
    </row>
    <row r="134" spans="6:6" ht="15.75" customHeight="1">
      <c r="F134" s="177"/>
    </row>
    <row r="135" spans="6:6" ht="15.75" customHeight="1">
      <c r="F135" s="177"/>
    </row>
    <row r="136" spans="6:6" ht="15.75" customHeight="1">
      <c r="F136" s="177"/>
    </row>
    <row r="137" spans="6:6" ht="15.75" customHeight="1">
      <c r="F137" s="177"/>
    </row>
    <row r="138" spans="6:6" ht="15.75" customHeight="1">
      <c r="F138" s="177"/>
    </row>
    <row r="139" spans="6:6" ht="15.75" customHeight="1">
      <c r="F139" s="177"/>
    </row>
    <row r="140" spans="6:6" ht="15.75" customHeight="1">
      <c r="F140" s="177"/>
    </row>
    <row r="141" spans="6:6" ht="15.75" customHeight="1">
      <c r="F141" s="177"/>
    </row>
    <row r="142" spans="6:6" ht="15.75" customHeight="1">
      <c r="F142" s="177"/>
    </row>
    <row r="143" spans="6:6" ht="15.75" customHeight="1">
      <c r="F143" s="177"/>
    </row>
    <row r="144" spans="6:6" ht="15.75" customHeight="1">
      <c r="F144" s="177"/>
    </row>
    <row r="145" spans="6:6" ht="15.75" customHeight="1">
      <c r="F145" s="177"/>
    </row>
    <row r="146" spans="6:6" ht="15.75" customHeight="1">
      <c r="F146" s="177"/>
    </row>
    <row r="147" spans="6:6" ht="15.75" customHeight="1">
      <c r="F147" s="177"/>
    </row>
    <row r="148" spans="6:6" ht="15.75" customHeight="1">
      <c r="F148" s="177"/>
    </row>
    <row r="149" spans="6:6" ht="15.75" customHeight="1">
      <c r="F149" s="177"/>
    </row>
    <row r="150" spans="6:6" ht="15.75" customHeight="1">
      <c r="F150" s="177"/>
    </row>
    <row r="151" spans="6:6" ht="15.75" customHeight="1">
      <c r="F151" s="177"/>
    </row>
    <row r="152" spans="6:6" ht="15.75" customHeight="1">
      <c r="F152" s="177"/>
    </row>
    <row r="153" spans="6:6" ht="15.75" customHeight="1">
      <c r="F153" s="177"/>
    </row>
    <row r="154" spans="6:6" ht="15.75" customHeight="1">
      <c r="F154" s="177"/>
    </row>
    <row r="155" spans="6:6" ht="15.75" customHeight="1">
      <c r="F155" s="177"/>
    </row>
    <row r="156" spans="6:6" ht="15.75" customHeight="1">
      <c r="F156" s="177"/>
    </row>
    <row r="157" spans="6:6" ht="15.75" customHeight="1">
      <c r="F157" s="177"/>
    </row>
    <row r="158" spans="6:6" ht="15.75" customHeight="1">
      <c r="F158" s="177"/>
    </row>
    <row r="159" spans="6:6" ht="15.75" customHeight="1">
      <c r="F159" s="177"/>
    </row>
    <row r="160" spans="6:6" ht="15.75" customHeight="1">
      <c r="F160" s="177"/>
    </row>
    <row r="161" spans="6:6" ht="15.75" customHeight="1">
      <c r="F161" s="177"/>
    </row>
    <row r="162" spans="6:6" ht="15.75" customHeight="1">
      <c r="F162" s="177"/>
    </row>
    <row r="163" spans="6:6" ht="15.75" customHeight="1">
      <c r="F163" s="177"/>
    </row>
    <row r="164" spans="6:6" ht="15.75" customHeight="1">
      <c r="F164" s="177"/>
    </row>
    <row r="165" spans="6:6" ht="15.75" customHeight="1">
      <c r="F165" s="177"/>
    </row>
    <row r="166" spans="6:6" ht="15.75" customHeight="1">
      <c r="F166" s="177"/>
    </row>
    <row r="167" spans="6:6" ht="15.75" customHeight="1">
      <c r="F167" s="177"/>
    </row>
    <row r="168" spans="6:6" ht="15.75" customHeight="1">
      <c r="F168" s="177"/>
    </row>
    <row r="169" spans="6:6" ht="15.75" customHeight="1">
      <c r="F169" s="177"/>
    </row>
    <row r="170" spans="6:6" ht="15.75" customHeight="1">
      <c r="F170" s="177"/>
    </row>
    <row r="171" spans="6:6" ht="15.75" customHeight="1">
      <c r="F171" s="177"/>
    </row>
    <row r="172" spans="6:6" ht="15.75" customHeight="1">
      <c r="F172" s="177"/>
    </row>
    <row r="173" spans="6:6" ht="15.75" customHeight="1">
      <c r="F173" s="177"/>
    </row>
    <row r="174" spans="6:6" ht="15.75" customHeight="1">
      <c r="F174" s="177"/>
    </row>
    <row r="175" spans="6:6" ht="15.75" customHeight="1">
      <c r="F175" s="177"/>
    </row>
    <row r="176" spans="6:6" ht="15.75" customHeight="1">
      <c r="F176" s="177"/>
    </row>
    <row r="177" spans="6:6" ht="15.75" customHeight="1">
      <c r="F177" s="177"/>
    </row>
    <row r="178" spans="6:6" ht="15.75" customHeight="1">
      <c r="F178" s="177"/>
    </row>
    <row r="179" spans="6:6" ht="15.75" customHeight="1">
      <c r="F179" s="177"/>
    </row>
    <row r="180" spans="6:6" ht="15.75" customHeight="1">
      <c r="F180" s="177"/>
    </row>
    <row r="181" spans="6:6" ht="15.75" customHeight="1">
      <c r="F181" s="177"/>
    </row>
    <row r="182" spans="6:6" ht="15.75" customHeight="1">
      <c r="F182" s="177"/>
    </row>
    <row r="183" spans="6:6" ht="15.75" customHeight="1">
      <c r="F183" s="177"/>
    </row>
    <row r="184" spans="6:6" ht="15.75" customHeight="1">
      <c r="F184" s="177"/>
    </row>
    <row r="185" spans="6:6" ht="15.75" customHeight="1">
      <c r="F185" s="177"/>
    </row>
    <row r="186" spans="6:6" ht="15.75" customHeight="1">
      <c r="F186" s="177"/>
    </row>
    <row r="187" spans="6:6" ht="15.75" customHeight="1">
      <c r="F187" s="177"/>
    </row>
    <row r="188" spans="6:6" ht="15.75" customHeight="1">
      <c r="F188" s="177"/>
    </row>
    <row r="189" spans="6:6" ht="15.75" customHeight="1">
      <c r="F189" s="177"/>
    </row>
    <row r="190" spans="6:6" ht="15.75" customHeight="1">
      <c r="F190" s="177"/>
    </row>
    <row r="191" spans="6:6" ht="15.75" customHeight="1">
      <c r="F191" s="177"/>
    </row>
    <row r="192" spans="6:6" ht="15.75" customHeight="1">
      <c r="F192" s="177"/>
    </row>
    <row r="193" spans="6:6" ht="15.75" customHeight="1">
      <c r="F193" s="177"/>
    </row>
    <row r="194" spans="6:6" ht="15.75" customHeight="1">
      <c r="F194" s="177"/>
    </row>
    <row r="195" spans="6:6" ht="15.75" customHeight="1">
      <c r="F195" s="177"/>
    </row>
    <row r="196" spans="6:6" ht="15.75" customHeight="1">
      <c r="F196" s="177"/>
    </row>
    <row r="197" spans="6:6" ht="15.75" customHeight="1">
      <c r="F197" s="177"/>
    </row>
    <row r="198" spans="6:6" ht="15.75" customHeight="1">
      <c r="F198" s="177"/>
    </row>
    <row r="199" spans="6:6" ht="15.75" customHeight="1">
      <c r="F199" s="177"/>
    </row>
    <row r="200" spans="6:6" ht="15.75" customHeight="1">
      <c r="F200" s="177"/>
    </row>
    <row r="201" spans="6:6" ht="15.75" customHeight="1">
      <c r="F201" s="177"/>
    </row>
    <row r="202" spans="6:6" ht="15.75" customHeight="1">
      <c r="F202" s="177"/>
    </row>
    <row r="203" spans="6:6" ht="15.75" customHeight="1">
      <c r="F203" s="177"/>
    </row>
    <row r="204" spans="6:6" ht="15.75" customHeight="1">
      <c r="F204" s="177"/>
    </row>
    <row r="205" spans="6:6" ht="15.75" customHeight="1">
      <c r="F205" s="177"/>
    </row>
    <row r="206" spans="6:6" ht="15.75" customHeight="1">
      <c r="F206" s="177"/>
    </row>
    <row r="207" spans="6:6" ht="15.75" customHeight="1">
      <c r="F207" s="177"/>
    </row>
    <row r="208" spans="6:6" ht="15.75" customHeight="1">
      <c r="F208" s="177"/>
    </row>
    <row r="209" spans="6:6" ht="15.75" customHeight="1">
      <c r="F209" s="177"/>
    </row>
    <row r="210" spans="6:6" ht="15.75" customHeight="1">
      <c r="F210" s="177"/>
    </row>
    <row r="211" spans="6:6" ht="15.75" customHeight="1">
      <c r="F211" s="177"/>
    </row>
    <row r="212" spans="6:6" ht="15.75" customHeight="1">
      <c r="F212" s="177"/>
    </row>
    <row r="213" spans="6:6" ht="15.75" customHeight="1">
      <c r="F213" s="177"/>
    </row>
    <row r="214" spans="6:6" ht="15.75" customHeight="1">
      <c r="F214" s="177"/>
    </row>
    <row r="215" spans="6:6" ht="15.75" customHeight="1">
      <c r="F215" s="177"/>
    </row>
    <row r="216" spans="6:6" ht="15.75" customHeight="1">
      <c r="F216" s="177"/>
    </row>
    <row r="217" spans="6:6" ht="15.75" customHeight="1">
      <c r="F217" s="177"/>
    </row>
    <row r="218" spans="6:6" ht="15.75" customHeight="1">
      <c r="F218" s="177"/>
    </row>
    <row r="219" spans="6:6" ht="15.75" customHeight="1">
      <c r="F219" s="177"/>
    </row>
    <row r="220" spans="6:6" ht="15.75" customHeight="1">
      <c r="F220" s="177"/>
    </row>
    <row r="221" spans="6:6" ht="15.75" customHeight="1">
      <c r="F221" s="177"/>
    </row>
    <row r="222" spans="6:6" ht="15.75" customHeight="1">
      <c r="F222" s="177"/>
    </row>
    <row r="223" spans="6:6" ht="15.75" customHeight="1">
      <c r="F223" s="177"/>
    </row>
    <row r="224" spans="6:6" ht="15.75" customHeight="1">
      <c r="F224" s="177"/>
    </row>
    <row r="225" spans="6:6" ht="15.75" customHeight="1">
      <c r="F225" s="177"/>
    </row>
    <row r="226" spans="6:6" ht="15.75" customHeight="1">
      <c r="F226" s="177"/>
    </row>
    <row r="227" spans="6:6" ht="15.75" customHeight="1">
      <c r="F227" s="177"/>
    </row>
    <row r="228" spans="6:6" ht="15.75" customHeight="1">
      <c r="F228" s="177"/>
    </row>
    <row r="229" spans="6:6" ht="15.75" customHeight="1">
      <c r="F229" s="177"/>
    </row>
    <row r="230" spans="6:6" ht="15.75" customHeight="1">
      <c r="F230" s="177"/>
    </row>
    <row r="231" spans="6:6" ht="15.75" customHeight="1">
      <c r="F231" s="177"/>
    </row>
    <row r="232" spans="6:6" ht="15.75" customHeight="1">
      <c r="F232" s="177"/>
    </row>
    <row r="233" spans="6:6" ht="15.75" customHeight="1">
      <c r="F233" s="177"/>
    </row>
    <row r="234" spans="6:6" ht="15.75" customHeight="1">
      <c r="F234" s="177"/>
    </row>
    <row r="235" spans="6:6" ht="15.75" customHeight="1">
      <c r="F235" s="177"/>
    </row>
    <row r="236" spans="6:6" ht="15.75" customHeight="1">
      <c r="F236" s="177"/>
    </row>
    <row r="237" spans="6:6" ht="15.75" customHeight="1">
      <c r="F237" s="177"/>
    </row>
    <row r="238" spans="6:6" ht="15.75" customHeight="1">
      <c r="F238" s="177"/>
    </row>
    <row r="239" spans="6:6" ht="15.75" customHeight="1">
      <c r="F239" s="177"/>
    </row>
    <row r="240" spans="6:6" ht="15.75" customHeight="1">
      <c r="F240" s="177"/>
    </row>
    <row r="241" spans="6:6" ht="15.75" customHeight="1">
      <c r="F241" s="177"/>
    </row>
    <row r="242" spans="6:6" ht="15.75" customHeight="1">
      <c r="F242" s="177"/>
    </row>
    <row r="243" spans="6:6" ht="15.75" customHeight="1">
      <c r="F243" s="177"/>
    </row>
    <row r="244" spans="6:6" ht="15.75" customHeight="1">
      <c r="F244" s="177"/>
    </row>
    <row r="245" spans="6:6" ht="15.75" customHeight="1">
      <c r="F245" s="177"/>
    </row>
    <row r="246" spans="6:6" ht="15.75" customHeight="1">
      <c r="F246" s="177"/>
    </row>
    <row r="247" spans="6:6" ht="15.75" customHeight="1">
      <c r="F247" s="177"/>
    </row>
    <row r="248" spans="6:6" ht="15.75" customHeight="1">
      <c r="F248" s="177"/>
    </row>
    <row r="249" spans="6:6" ht="15.75" customHeight="1">
      <c r="F249" s="177"/>
    </row>
    <row r="250" spans="6:6" ht="15.75" customHeight="1">
      <c r="F250" s="177"/>
    </row>
    <row r="251" spans="6:6" ht="15.75" customHeight="1">
      <c r="F251" s="177"/>
    </row>
    <row r="252" spans="6:6" ht="15.75" customHeight="1">
      <c r="F252" s="177"/>
    </row>
    <row r="253" spans="6:6" ht="15.75" customHeight="1">
      <c r="F253" s="177"/>
    </row>
    <row r="254" spans="6:6" ht="15.75" customHeight="1">
      <c r="F254" s="177"/>
    </row>
    <row r="255" spans="6:6" ht="15.75" customHeight="1">
      <c r="F255" s="177"/>
    </row>
    <row r="256" spans="6:6" ht="15.75" customHeight="1">
      <c r="F256" s="177"/>
    </row>
    <row r="257" spans="6:6" ht="15.75" customHeight="1">
      <c r="F257" s="177"/>
    </row>
    <row r="258" spans="6:6" ht="15.75" customHeight="1">
      <c r="F258" s="177"/>
    </row>
    <row r="259" spans="6:6" ht="15.75" customHeight="1">
      <c r="F259" s="177"/>
    </row>
    <row r="260" spans="6:6" ht="15.75" customHeight="1">
      <c r="F260" s="177"/>
    </row>
    <row r="261" spans="6:6" ht="15.75" customHeight="1">
      <c r="F261" s="177"/>
    </row>
    <row r="262" spans="6:6" ht="15.75" customHeight="1">
      <c r="F262" s="177"/>
    </row>
    <row r="263" spans="6:6" ht="15.75" customHeight="1">
      <c r="F263" s="177"/>
    </row>
    <row r="264" spans="6:6" ht="15.75" customHeight="1">
      <c r="F264" s="177"/>
    </row>
    <row r="265" spans="6:6" ht="15.75" customHeight="1">
      <c r="F265" s="177"/>
    </row>
    <row r="266" spans="6:6" ht="15.75" customHeight="1">
      <c r="F266" s="177"/>
    </row>
    <row r="267" spans="6:6" ht="15.75" customHeight="1">
      <c r="F267" s="177"/>
    </row>
    <row r="268" spans="6:6" ht="15.75" customHeight="1">
      <c r="F268" s="177"/>
    </row>
    <row r="269" spans="6:6" ht="15.75" customHeight="1">
      <c r="F269" s="177"/>
    </row>
    <row r="270" spans="6:6" ht="15.75" customHeight="1">
      <c r="F270" s="177"/>
    </row>
    <row r="271" spans="6:6" ht="15.75" customHeight="1">
      <c r="F271" s="177"/>
    </row>
    <row r="272" spans="6:6" ht="15.75" customHeight="1">
      <c r="F272" s="177"/>
    </row>
    <row r="273" spans="6:6" ht="15.75" customHeight="1">
      <c r="F273" s="177"/>
    </row>
    <row r="274" spans="6:6" ht="15.75" customHeight="1">
      <c r="F274" s="177"/>
    </row>
    <row r="275" spans="6:6" ht="15.75" customHeight="1">
      <c r="F275" s="177"/>
    </row>
    <row r="276" spans="6:6" ht="15.75" customHeight="1">
      <c r="F276" s="177"/>
    </row>
    <row r="277" spans="6:6" ht="15.75" customHeight="1">
      <c r="F277" s="177"/>
    </row>
    <row r="278" spans="6:6" ht="15.75" customHeight="1">
      <c r="F278" s="177"/>
    </row>
    <row r="279" spans="6:6" ht="15.75" customHeight="1">
      <c r="F279" s="177"/>
    </row>
    <row r="280" spans="6:6" ht="15.75" customHeight="1">
      <c r="F280" s="177"/>
    </row>
    <row r="281" spans="6:6" ht="15.75" customHeight="1">
      <c r="F281" s="177"/>
    </row>
    <row r="282" spans="6:6" ht="15.75" customHeight="1">
      <c r="F282" s="177"/>
    </row>
    <row r="283" spans="6:6" ht="15.75" customHeight="1">
      <c r="F283" s="177"/>
    </row>
    <row r="284" spans="6:6" ht="15.75" customHeight="1">
      <c r="F284" s="177"/>
    </row>
    <row r="285" spans="6:6" ht="15.75" customHeight="1">
      <c r="F285" s="177"/>
    </row>
    <row r="286" spans="6:6" ht="15.75" customHeight="1">
      <c r="F286" s="177"/>
    </row>
    <row r="287" spans="6:6" ht="15.75" customHeight="1">
      <c r="F287" s="177"/>
    </row>
    <row r="288" spans="6:6" ht="15.75" customHeight="1">
      <c r="F288" s="177"/>
    </row>
    <row r="289" spans="6:6" ht="15.75" customHeight="1">
      <c r="F289" s="177"/>
    </row>
    <row r="290" spans="6:6" ht="15.75" customHeight="1">
      <c r="F290" s="177"/>
    </row>
    <row r="291" spans="6:6" ht="15.75" customHeight="1">
      <c r="F291" s="177"/>
    </row>
    <row r="292" spans="6:6" ht="15.75" customHeight="1">
      <c r="F292" s="177"/>
    </row>
    <row r="293" spans="6:6" ht="15.75" customHeight="1">
      <c r="F293" s="177"/>
    </row>
    <row r="294" spans="6:6" ht="15.75" customHeight="1">
      <c r="F294" s="177"/>
    </row>
    <row r="295" spans="6:6" ht="15.75" customHeight="1">
      <c r="F295" s="177"/>
    </row>
    <row r="296" spans="6:6" ht="15.75" customHeight="1">
      <c r="F296" s="177"/>
    </row>
    <row r="297" spans="6:6" ht="15.75" customHeight="1">
      <c r="F297" s="177"/>
    </row>
    <row r="298" spans="6:6" ht="15.75" customHeight="1">
      <c r="F298" s="177"/>
    </row>
    <row r="299" spans="6:6" ht="15.75" customHeight="1">
      <c r="F299" s="177"/>
    </row>
    <row r="300" spans="6:6" ht="15.75" customHeight="1">
      <c r="F300" s="177"/>
    </row>
    <row r="301" spans="6:6" ht="15.75" customHeight="1">
      <c r="F301" s="177"/>
    </row>
    <row r="302" spans="6:6" ht="15.75" customHeight="1">
      <c r="F302" s="177"/>
    </row>
    <row r="303" spans="6:6" ht="15.75" customHeight="1">
      <c r="F303" s="177"/>
    </row>
    <row r="304" spans="6:6" ht="15.75" customHeight="1">
      <c r="F304" s="177"/>
    </row>
    <row r="305" spans="6:6" ht="15.75" customHeight="1">
      <c r="F305" s="177"/>
    </row>
    <row r="306" spans="6:6" ht="15.75" customHeight="1">
      <c r="F306" s="177"/>
    </row>
    <row r="307" spans="6:6" ht="15.75" customHeight="1">
      <c r="F307" s="177"/>
    </row>
    <row r="308" spans="6:6" ht="15.75" customHeight="1">
      <c r="F308" s="177"/>
    </row>
    <row r="309" spans="6:6" ht="15.75" customHeight="1">
      <c r="F309" s="177"/>
    </row>
    <row r="310" spans="6:6" ht="15.75" customHeight="1">
      <c r="F310" s="177"/>
    </row>
    <row r="311" spans="6:6" ht="15.75" customHeight="1">
      <c r="F311" s="177"/>
    </row>
    <row r="312" spans="6:6" ht="15.75" customHeight="1">
      <c r="F312" s="177"/>
    </row>
    <row r="313" spans="6:6" ht="15.75" customHeight="1">
      <c r="F313" s="177"/>
    </row>
    <row r="314" spans="6:6" ht="15.75" customHeight="1">
      <c r="F314" s="177"/>
    </row>
    <row r="315" spans="6:6" ht="15.75" customHeight="1">
      <c r="F315" s="177"/>
    </row>
    <row r="316" spans="6:6" ht="15.75" customHeight="1">
      <c r="F316" s="177"/>
    </row>
    <row r="317" spans="6:6" ht="15.75" customHeight="1">
      <c r="F317" s="177"/>
    </row>
    <row r="318" spans="6:6" ht="15.75" customHeight="1">
      <c r="F318" s="177"/>
    </row>
    <row r="319" spans="6:6" ht="15.75" customHeight="1">
      <c r="F319" s="177"/>
    </row>
    <row r="320" spans="6:6" ht="15.75" customHeight="1">
      <c r="F320" s="177"/>
    </row>
    <row r="321" spans="6:6" ht="15.75" customHeight="1">
      <c r="F321" s="177"/>
    </row>
    <row r="322" spans="6:6" ht="15.75" customHeight="1">
      <c r="F322" s="177"/>
    </row>
    <row r="323" spans="6:6" ht="15.75" customHeight="1">
      <c r="F323" s="177"/>
    </row>
    <row r="324" spans="6:6" ht="15.75" customHeight="1">
      <c r="F324" s="177"/>
    </row>
    <row r="325" spans="6:6" ht="15.75" customHeight="1">
      <c r="F325" s="177"/>
    </row>
    <row r="326" spans="6:6" ht="15.75" customHeight="1">
      <c r="F326" s="177"/>
    </row>
    <row r="327" spans="6:6" ht="15.75" customHeight="1">
      <c r="F327" s="177"/>
    </row>
    <row r="328" spans="6:6" ht="15.75" customHeight="1">
      <c r="F328" s="177"/>
    </row>
    <row r="329" spans="6:6" ht="15.75" customHeight="1">
      <c r="F329" s="177"/>
    </row>
    <row r="330" spans="6:6" ht="15.75" customHeight="1">
      <c r="F330" s="177"/>
    </row>
    <row r="331" spans="6:6" ht="15.75" customHeight="1">
      <c r="F331" s="177"/>
    </row>
    <row r="332" spans="6:6" ht="15.75" customHeight="1">
      <c r="F332" s="177"/>
    </row>
    <row r="333" spans="6:6" ht="15.75" customHeight="1">
      <c r="F333" s="177"/>
    </row>
    <row r="334" spans="6:6" ht="15.75" customHeight="1">
      <c r="F334" s="177"/>
    </row>
    <row r="335" spans="6:6" ht="15.75" customHeight="1">
      <c r="F335" s="177"/>
    </row>
    <row r="336" spans="6:6" ht="15.75" customHeight="1">
      <c r="F336" s="177"/>
    </row>
    <row r="337" spans="6:6" ht="15.75" customHeight="1">
      <c r="F337" s="177"/>
    </row>
    <row r="338" spans="6:6" ht="15.75" customHeight="1">
      <c r="F338" s="177"/>
    </row>
    <row r="339" spans="6:6" ht="15.75" customHeight="1">
      <c r="F339" s="177"/>
    </row>
    <row r="340" spans="6:6" ht="15.75" customHeight="1">
      <c r="F340" s="177"/>
    </row>
    <row r="341" spans="6:6" ht="15.75" customHeight="1">
      <c r="F341" s="177"/>
    </row>
    <row r="342" spans="6:6" ht="15.75" customHeight="1">
      <c r="F342" s="177"/>
    </row>
    <row r="343" spans="6:6" ht="15.75" customHeight="1">
      <c r="F343" s="177"/>
    </row>
    <row r="344" spans="6:6" ht="15.75" customHeight="1">
      <c r="F344" s="177"/>
    </row>
    <row r="345" spans="6:6" ht="15.75" customHeight="1">
      <c r="F345" s="177"/>
    </row>
    <row r="346" spans="6:6" ht="15.75" customHeight="1">
      <c r="F346" s="177"/>
    </row>
    <row r="347" spans="6:6" ht="15.75" customHeight="1">
      <c r="F347" s="177"/>
    </row>
    <row r="348" spans="6:6" ht="15.75" customHeight="1">
      <c r="F348" s="177"/>
    </row>
    <row r="349" spans="6:6" ht="15.75" customHeight="1">
      <c r="F349" s="177"/>
    </row>
    <row r="350" spans="6:6" ht="15.75" customHeight="1">
      <c r="F350" s="177"/>
    </row>
    <row r="351" spans="6:6" ht="15.75" customHeight="1">
      <c r="F351" s="177"/>
    </row>
    <row r="352" spans="6:6" ht="15.75" customHeight="1">
      <c r="F352" s="177"/>
    </row>
    <row r="353" spans="6:6" ht="15.75" customHeight="1">
      <c r="F353" s="177"/>
    </row>
    <row r="354" spans="6:6" ht="15.75" customHeight="1">
      <c r="F354" s="177"/>
    </row>
    <row r="355" spans="6:6" ht="15.75" customHeight="1">
      <c r="F355" s="177"/>
    </row>
    <row r="356" spans="6:6" ht="15.75" customHeight="1">
      <c r="F356" s="177"/>
    </row>
    <row r="357" spans="6:6" ht="15.75" customHeight="1">
      <c r="F357" s="177"/>
    </row>
    <row r="358" spans="6:6" ht="15.75" customHeight="1">
      <c r="F358" s="177"/>
    </row>
    <row r="359" spans="6:6" ht="15.75" customHeight="1">
      <c r="F359" s="177"/>
    </row>
    <row r="360" spans="6:6" ht="15.75" customHeight="1">
      <c r="F360" s="177"/>
    </row>
    <row r="361" spans="6:6" ht="15.75" customHeight="1">
      <c r="F361" s="177"/>
    </row>
    <row r="362" spans="6:6" ht="15.75" customHeight="1">
      <c r="F362" s="177"/>
    </row>
    <row r="363" spans="6:6" ht="15.75" customHeight="1">
      <c r="F363" s="177"/>
    </row>
    <row r="364" spans="6:6" ht="15.75" customHeight="1">
      <c r="F364" s="177"/>
    </row>
    <row r="365" spans="6:6" ht="15.75" customHeight="1">
      <c r="F365" s="177"/>
    </row>
    <row r="366" spans="6:6" ht="15.75" customHeight="1">
      <c r="F366" s="177"/>
    </row>
    <row r="367" spans="6:6" ht="15.75" customHeight="1">
      <c r="F367" s="177"/>
    </row>
    <row r="368" spans="6:6" ht="15.75" customHeight="1">
      <c r="F368" s="177"/>
    </row>
    <row r="369" spans="6:6" ht="15.75" customHeight="1">
      <c r="F369" s="177"/>
    </row>
    <row r="370" spans="6:6" ht="15.75" customHeight="1">
      <c r="F370" s="177"/>
    </row>
    <row r="371" spans="6:6" ht="15.75" customHeight="1">
      <c r="F371" s="177"/>
    </row>
    <row r="372" spans="6:6" ht="15.75" customHeight="1">
      <c r="F372" s="177"/>
    </row>
    <row r="373" spans="6:6" ht="15.75" customHeight="1">
      <c r="F373" s="177"/>
    </row>
    <row r="374" spans="6:6" ht="15.75" customHeight="1">
      <c r="F374" s="177"/>
    </row>
    <row r="375" spans="6:6" ht="15.75" customHeight="1">
      <c r="F375" s="177"/>
    </row>
    <row r="376" spans="6:6" ht="15.75" customHeight="1">
      <c r="F376" s="177"/>
    </row>
    <row r="377" spans="6:6" ht="15.75" customHeight="1">
      <c r="F377" s="177"/>
    </row>
    <row r="378" spans="6:6" ht="15.75" customHeight="1">
      <c r="F378" s="177"/>
    </row>
    <row r="379" spans="6:6" ht="15.75" customHeight="1">
      <c r="F379" s="177"/>
    </row>
    <row r="380" spans="6:6" ht="15.75" customHeight="1">
      <c r="F380" s="177"/>
    </row>
    <row r="381" spans="6:6" ht="15.75" customHeight="1">
      <c r="F381" s="177"/>
    </row>
    <row r="382" spans="6:6" ht="15.75" customHeight="1">
      <c r="F382" s="177"/>
    </row>
    <row r="383" spans="6:6" ht="15.75" customHeight="1">
      <c r="F383" s="177"/>
    </row>
    <row r="384" spans="6:6" ht="15.75" customHeight="1">
      <c r="F384" s="177"/>
    </row>
    <row r="385" spans="6:6" ht="15.75" customHeight="1">
      <c r="F385" s="177"/>
    </row>
    <row r="386" spans="6:6" ht="15.75" customHeight="1">
      <c r="F386" s="177"/>
    </row>
    <row r="387" spans="6:6" ht="15.75" customHeight="1">
      <c r="F387" s="177"/>
    </row>
    <row r="388" spans="6:6" ht="15.75" customHeight="1">
      <c r="F388" s="177"/>
    </row>
    <row r="389" spans="6:6" ht="15.75" customHeight="1">
      <c r="F389" s="177"/>
    </row>
    <row r="390" spans="6:6" ht="15.75" customHeight="1">
      <c r="F390" s="177"/>
    </row>
    <row r="391" spans="6:6" ht="15.75" customHeight="1">
      <c r="F391" s="177"/>
    </row>
    <row r="392" spans="6:6" ht="15.75" customHeight="1">
      <c r="F392" s="177"/>
    </row>
    <row r="393" spans="6:6" ht="15.75" customHeight="1">
      <c r="F393" s="177"/>
    </row>
    <row r="394" spans="6:6" ht="15.75" customHeight="1">
      <c r="F394" s="177"/>
    </row>
    <row r="395" spans="6:6" ht="15.75" customHeight="1">
      <c r="F395" s="177"/>
    </row>
    <row r="396" spans="6:6" ht="15.75" customHeight="1">
      <c r="F396" s="177"/>
    </row>
    <row r="397" spans="6:6" ht="15.75" customHeight="1">
      <c r="F397" s="177"/>
    </row>
    <row r="398" spans="6:6" ht="15.75" customHeight="1">
      <c r="F398" s="177"/>
    </row>
    <row r="399" spans="6:6" ht="15.75" customHeight="1">
      <c r="F399" s="177"/>
    </row>
    <row r="400" spans="6:6" ht="15.75" customHeight="1">
      <c r="F400" s="177"/>
    </row>
    <row r="401" spans="6:6" ht="15.75" customHeight="1">
      <c r="F401" s="177"/>
    </row>
    <row r="402" spans="6:6" ht="15.75" customHeight="1">
      <c r="F402" s="177"/>
    </row>
    <row r="403" spans="6:6" ht="15.75" customHeight="1">
      <c r="F403" s="177"/>
    </row>
    <row r="404" spans="6:6" ht="15.75" customHeight="1">
      <c r="F404" s="177"/>
    </row>
    <row r="405" spans="6:6" ht="15.75" customHeight="1">
      <c r="F405" s="177"/>
    </row>
    <row r="406" spans="6:6" ht="15.75" customHeight="1">
      <c r="F406" s="177"/>
    </row>
    <row r="407" spans="6:6" ht="15.75" customHeight="1">
      <c r="F407" s="177"/>
    </row>
    <row r="408" spans="6:6" ht="15.75" customHeight="1">
      <c r="F408" s="177"/>
    </row>
    <row r="409" spans="6:6" ht="15.75" customHeight="1">
      <c r="F409" s="177"/>
    </row>
    <row r="410" spans="6:6" ht="15.75" customHeight="1">
      <c r="F410" s="177"/>
    </row>
    <row r="411" spans="6:6" ht="15.75" customHeight="1">
      <c r="F411" s="177"/>
    </row>
    <row r="412" spans="6:6" ht="15.75" customHeight="1">
      <c r="F412" s="177"/>
    </row>
    <row r="413" spans="6:6" ht="15.75" customHeight="1">
      <c r="F413" s="177"/>
    </row>
    <row r="414" spans="6:6" ht="15.75" customHeight="1">
      <c r="F414" s="177"/>
    </row>
    <row r="415" spans="6:6" ht="15.75" customHeight="1">
      <c r="F415" s="177"/>
    </row>
    <row r="416" spans="6:6" ht="15.75" customHeight="1">
      <c r="F416" s="177"/>
    </row>
    <row r="417" spans="6:6" ht="15.75" customHeight="1">
      <c r="F417" s="177"/>
    </row>
    <row r="418" spans="6:6" ht="15.75" customHeight="1">
      <c r="F418" s="177"/>
    </row>
    <row r="419" spans="6:6" ht="15.75" customHeight="1">
      <c r="F419" s="177"/>
    </row>
    <row r="420" spans="6:6" ht="15.75" customHeight="1">
      <c r="F420" s="177"/>
    </row>
    <row r="421" spans="6:6" ht="15.75" customHeight="1">
      <c r="F421" s="177"/>
    </row>
    <row r="422" spans="6:6" ht="15.75" customHeight="1">
      <c r="F422" s="177"/>
    </row>
    <row r="423" spans="6:6" ht="15.75" customHeight="1">
      <c r="F423" s="177"/>
    </row>
    <row r="424" spans="6:6" ht="15.75" customHeight="1">
      <c r="F424" s="177"/>
    </row>
    <row r="425" spans="6:6" ht="15.75" customHeight="1">
      <c r="F425" s="177"/>
    </row>
    <row r="426" spans="6:6" ht="15.75" customHeight="1">
      <c r="F426" s="177"/>
    </row>
    <row r="427" spans="6:6" ht="15.75" customHeight="1">
      <c r="F427" s="177"/>
    </row>
    <row r="428" spans="6:6" ht="15.75" customHeight="1">
      <c r="F428" s="177"/>
    </row>
    <row r="429" spans="6:6" ht="15.75" customHeight="1">
      <c r="F429" s="177"/>
    </row>
    <row r="430" spans="6:6" ht="15.75" customHeight="1">
      <c r="F430" s="177"/>
    </row>
    <row r="431" spans="6:6" ht="15.75" customHeight="1">
      <c r="F431" s="177"/>
    </row>
    <row r="432" spans="6:6" ht="15.75" customHeight="1">
      <c r="F432" s="177"/>
    </row>
    <row r="433" spans="6:6" ht="15.75" customHeight="1">
      <c r="F433" s="177"/>
    </row>
    <row r="434" spans="6:6" ht="15.75" customHeight="1">
      <c r="F434" s="177"/>
    </row>
    <row r="435" spans="6:6" ht="15.75" customHeight="1">
      <c r="F435" s="177"/>
    </row>
    <row r="436" spans="6:6" ht="15.75" customHeight="1">
      <c r="F436" s="177"/>
    </row>
    <row r="437" spans="6:6" ht="15.75" customHeight="1">
      <c r="F437" s="177"/>
    </row>
    <row r="438" spans="6:6" ht="15.75" customHeight="1">
      <c r="F438" s="177"/>
    </row>
    <row r="439" spans="6:6" ht="15.75" customHeight="1">
      <c r="F439" s="177"/>
    </row>
    <row r="440" spans="6:6" ht="15.75" customHeight="1">
      <c r="F440" s="177"/>
    </row>
    <row r="441" spans="6:6" ht="15.75" customHeight="1">
      <c r="F441" s="177"/>
    </row>
    <row r="442" spans="6:6" ht="15.75" customHeight="1">
      <c r="F442" s="177"/>
    </row>
    <row r="443" spans="6:6" ht="15.75" customHeight="1">
      <c r="F443" s="177"/>
    </row>
    <row r="444" spans="6:6" ht="15.75" customHeight="1">
      <c r="F444" s="177"/>
    </row>
    <row r="445" spans="6:6" ht="15.75" customHeight="1">
      <c r="F445" s="177"/>
    </row>
    <row r="446" spans="6:6" ht="15.75" customHeight="1">
      <c r="F446" s="177"/>
    </row>
    <row r="447" spans="6:6" ht="15.75" customHeight="1">
      <c r="F447" s="177"/>
    </row>
    <row r="448" spans="6:6" ht="15.75" customHeight="1">
      <c r="F448" s="177"/>
    </row>
    <row r="449" spans="6:6" ht="15.75" customHeight="1">
      <c r="F449" s="177"/>
    </row>
    <row r="450" spans="6:6" ht="15.75" customHeight="1">
      <c r="F450" s="177"/>
    </row>
    <row r="451" spans="6:6" ht="15.75" customHeight="1">
      <c r="F451" s="177"/>
    </row>
    <row r="452" spans="6:6" ht="15.75" customHeight="1">
      <c r="F452" s="177"/>
    </row>
    <row r="453" spans="6:6" ht="15.75" customHeight="1">
      <c r="F453" s="177"/>
    </row>
    <row r="454" spans="6:6" ht="15.75" customHeight="1">
      <c r="F454" s="177"/>
    </row>
    <row r="455" spans="6:6" ht="15.75" customHeight="1">
      <c r="F455" s="177"/>
    </row>
    <row r="456" spans="6:6" ht="15.75" customHeight="1">
      <c r="F456" s="177"/>
    </row>
    <row r="457" spans="6:6" ht="15.75" customHeight="1">
      <c r="F457" s="177"/>
    </row>
    <row r="458" spans="6:6" ht="15.75" customHeight="1">
      <c r="F458" s="177"/>
    </row>
    <row r="459" spans="6:6" ht="15.75" customHeight="1">
      <c r="F459" s="177"/>
    </row>
    <row r="460" spans="6:6" ht="15.75" customHeight="1">
      <c r="F460" s="177"/>
    </row>
    <row r="461" spans="6:6" ht="15.75" customHeight="1">
      <c r="F461" s="177"/>
    </row>
    <row r="462" spans="6:6" ht="15.75" customHeight="1">
      <c r="F462" s="177"/>
    </row>
    <row r="463" spans="6:6" ht="15.75" customHeight="1">
      <c r="F463" s="177"/>
    </row>
    <row r="464" spans="6:6" ht="15.75" customHeight="1">
      <c r="F464" s="177"/>
    </row>
    <row r="465" spans="6:6" ht="15.75" customHeight="1">
      <c r="F465" s="177"/>
    </row>
    <row r="466" spans="6:6" ht="15.75" customHeight="1">
      <c r="F466" s="177"/>
    </row>
    <row r="467" spans="6:6" ht="15.75" customHeight="1">
      <c r="F467" s="177"/>
    </row>
    <row r="468" spans="6:6" ht="15.75" customHeight="1">
      <c r="F468" s="177"/>
    </row>
    <row r="469" spans="6:6" ht="15.75" customHeight="1">
      <c r="F469" s="177"/>
    </row>
    <row r="470" spans="6:6" ht="15.75" customHeight="1">
      <c r="F470" s="177"/>
    </row>
    <row r="471" spans="6:6" ht="15.75" customHeight="1">
      <c r="F471" s="177"/>
    </row>
    <row r="472" spans="6:6" ht="15.75" customHeight="1">
      <c r="F472" s="177"/>
    </row>
    <row r="473" spans="6:6" ht="15.75" customHeight="1">
      <c r="F473" s="177"/>
    </row>
    <row r="474" spans="6:6" ht="15.75" customHeight="1">
      <c r="F474" s="177"/>
    </row>
    <row r="475" spans="6:6" ht="15.75" customHeight="1">
      <c r="F475" s="177"/>
    </row>
    <row r="476" spans="6:6" ht="15.75" customHeight="1">
      <c r="F476" s="177"/>
    </row>
    <row r="477" spans="6:6" ht="15.75" customHeight="1">
      <c r="F477" s="177"/>
    </row>
    <row r="478" spans="6:6" ht="15.75" customHeight="1">
      <c r="F478" s="177"/>
    </row>
    <row r="479" spans="6:6" ht="15.75" customHeight="1">
      <c r="F479" s="177"/>
    </row>
    <row r="480" spans="6:6" ht="15.75" customHeight="1">
      <c r="F480" s="177"/>
    </row>
    <row r="481" spans="6:6" ht="15.75" customHeight="1">
      <c r="F481" s="177"/>
    </row>
    <row r="482" spans="6:6" ht="15.75" customHeight="1">
      <c r="F482" s="177"/>
    </row>
    <row r="483" spans="6:6" ht="15.75" customHeight="1">
      <c r="F483" s="177"/>
    </row>
    <row r="484" spans="6:6" ht="15.75" customHeight="1">
      <c r="F484" s="177"/>
    </row>
    <row r="485" spans="6:6" ht="15.75" customHeight="1">
      <c r="F485" s="177"/>
    </row>
    <row r="486" spans="6:6" ht="15.75" customHeight="1">
      <c r="F486" s="177"/>
    </row>
    <row r="487" spans="6:6" ht="15.75" customHeight="1">
      <c r="F487" s="177"/>
    </row>
    <row r="488" spans="6:6" ht="15.75" customHeight="1">
      <c r="F488" s="177"/>
    </row>
    <row r="489" spans="6:6" ht="15.75" customHeight="1">
      <c r="F489" s="177"/>
    </row>
    <row r="490" spans="6:6" ht="15.75" customHeight="1">
      <c r="F490" s="177"/>
    </row>
    <row r="491" spans="6:6" ht="15.75" customHeight="1">
      <c r="F491" s="177"/>
    </row>
    <row r="492" spans="6:6" ht="15.75" customHeight="1">
      <c r="F492" s="177"/>
    </row>
    <row r="493" spans="6:6" ht="15.75" customHeight="1">
      <c r="F493" s="177"/>
    </row>
    <row r="494" spans="6:6" ht="15.75" customHeight="1">
      <c r="F494" s="177"/>
    </row>
    <row r="495" spans="6:6" ht="15.75" customHeight="1">
      <c r="F495" s="177"/>
    </row>
    <row r="496" spans="6:6" ht="15.75" customHeight="1">
      <c r="F496" s="177"/>
    </row>
    <row r="497" spans="6:6" ht="15.75" customHeight="1">
      <c r="F497" s="177"/>
    </row>
    <row r="498" spans="6:6" ht="15.75" customHeight="1">
      <c r="F498" s="177"/>
    </row>
    <row r="499" spans="6:6" ht="15.75" customHeight="1">
      <c r="F499" s="177"/>
    </row>
    <row r="500" spans="6:6" ht="15.75" customHeight="1">
      <c r="F500" s="177"/>
    </row>
    <row r="501" spans="6:6" ht="15.75" customHeight="1">
      <c r="F501" s="177"/>
    </row>
    <row r="502" spans="6:6" ht="15.75" customHeight="1">
      <c r="F502" s="177"/>
    </row>
    <row r="503" spans="6:6" ht="15.75" customHeight="1">
      <c r="F503" s="177"/>
    </row>
    <row r="504" spans="6:6" ht="15.75" customHeight="1">
      <c r="F504" s="177"/>
    </row>
    <row r="505" spans="6:6" ht="15.75" customHeight="1">
      <c r="F505" s="177"/>
    </row>
    <row r="506" spans="6:6" ht="15.75" customHeight="1">
      <c r="F506" s="177"/>
    </row>
    <row r="507" spans="6:6" ht="15.75" customHeight="1">
      <c r="F507" s="177"/>
    </row>
    <row r="508" spans="6:6" ht="15.75" customHeight="1">
      <c r="F508" s="177"/>
    </row>
    <row r="509" spans="6:6" ht="15.75" customHeight="1">
      <c r="F509" s="177"/>
    </row>
    <row r="510" spans="6:6" ht="15.75" customHeight="1">
      <c r="F510" s="177"/>
    </row>
    <row r="511" spans="6:6" ht="15.75" customHeight="1">
      <c r="F511" s="177"/>
    </row>
    <row r="512" spans="6:6" ht="15.75" customHeight="1">
      <c r="F512" s="177"/>
    </row>
    <row r="513" spans="6:6" ht="15.75" customHeight="1">
      <c r="F513" s="177"/>
    </row>
    <row r="514" spans="6:6" ht="15.75" customHeight="1">
      <c r="F514" s="177"/>
    </row>
    <row r="515" spans="6:6" ht="15.75" customHeight="1">
      <c r="F515" s="177"/>
    </row>
    <row r="516" spans="6:6" ht="15.75" customHeight="1">
      <c r="F516" s="177"/>
    </row>
    <row r="517" spans="6:6" ht="15.75" customHeight="1">
      <c r="F517" s="177"/>
    </row>
    <row r="518" spans="6:6" ht="15.75" customHeight="1">
      <c r="F518" s="177"/>
    </row>
    <row r="519" spans="6:6" ht="15.75" customHeight="1">
      <c r="F519" s="177"/>
    </row>
    <row r="520" spans="6:6" ht="15.75" customHeight="1">
      <c r="F520" s="177"/>
    </row>
    <row r="521" spans="6:6" ht="15.75" customHeight="1">
      <c r="F521" s="177"/>
    </row>
    <row r="522" spans="6:6" ht="15.75" customHeight="1">
      <c r="F522" s="177"/>
    </row>
    <row r="523" spans="6:6" ht="15.75" customHeight="1">
      <c r="F523" s="177"/>
    </row>
    <row r="524" spans="6:6" ht="15.75" customHeight="1">
      <c r="F524" s="177"/>
    </row>
    <row r="525" spans="6:6" ht="15.75" customHeight="1">
      <c r="F525" s="177"/>
    </row>
    <row r="526" spans="6:6" ht="15.75" customHeight="1">
      <c r="F526" s="177"/>
    </row>
    <row r="527" spans="6:6" ht="15.75" customHeight="1">
      <c r="F527" s="177"/>
    </row>
    <row r="528" spans="6:6" ht="15.75" customHeight="1">
      <c r="F528" s="177"/>
    </row>
    <row r="529" spans="6:6" ht="15.75" customHeight="1">
      <c r="F529" s="177"/>
    </row>
    <row r="530" spans="6:6" ht="15.75" customHeight="1">
      <c r="F530" s="177"/>
    </row>
    <row r="531" spans="6:6" ht="15.75" customHeight="1">
      <c r="F531" s="177"/>
    </row>
    <row r="532" spans="6:6" ht="15.75" customHeight="1">
      <c r="F532" s="177"/>
    </row>
    <row r="533" spans="6:6" ht="15.75" customHeight="1">
      <c r="F533" s="177"/>
    </row>
    <row r="534" spans="6:6" ht="15.75" customHeight="1">
      <c r="F534" s="177"/>
    </row>
    <row r="535" spans="6:6" ht="15.75" customHeight="1">
      <c r="F535" s="177"/>
    </row>
    <row r="536" spans="6:6" ht="15.75" customHeight="1">
      <c r="F536" s="177"/>
    </row>
    <row r="537" spans="6:6" ht="15.75" customHeight="1">
      <c r="F537" s="177"/>
    </row>
    <row r="538" spans="6:6" ht="15.75" customHeight="1">
      <c r="F538" s="177"/>
    </row>
    <row r="539" spans="6:6" ht="15.75" customHeight="1">
      <c r="F539" s="177"/>
    </row>
    <row r="540" spans="6:6" ht="15.75" customHeight="1">
      <c r="F540" s="177"/>
    </row>
    <row r="541" spans="6:6" ht="15.75" customHeight="1">
      <c r="F541" s="177"/>
    </row>
    <row r="542" spans="6:6" ht="15.75" customHeight="1">
      <c r="F542" s="177"/>
    </row>
    <row r="543" spans="6:6" ht="15.75" customHeight="1">
      <c r="F543" s="177"/>
    </row>
    <row r="544" spans="6:6" ht="15.75" customHeight="1">
      <c r="F544" s="177"/>
    </row>
    <row r="545" spans="6:6" ht="15.75" customHeight="1">
      <c r="F545" s="177"/>
    </row>
    <row r="546" spans="6:6" ht="15.75" customHeight="1">
      <c r="F546" s="177"/>
    </row>
    <row r="547" spans="6:6" ht="15.75" customHeight="1">
      <c r="F547" s="177"/>
    </row>
    <row r="548" spans="6:6" ht="15.75" customHeight="1">
      <c r="F548" s="177"/>
    </row>
    <row r="549" spans="6:6" ht="15.75" customHeight="1">
      <c r="F549" s="177"/>
    </row>
    <row r="550" spans="6:6" ht="15.75" customHeight="1">
      <c r="F550" s="177"/>
    </row>
    <row r="551" spans="6:6" ht="15.75" customHeight="1">
      <c r="F551" s="177"/>
    </row>
    <row r="552" spans="6:6" ht="15.75" customHeight="1">
      <c r="F552" s="177"/>
    </row>
    <row r="553" spans="6:6" ht="15.75" customHeight="1">
      <c r="F553" s="177"/>
    </row>
    <row r="554" spans="6:6" ht="15.75" customHeight="1">
      <c r="F554" s="177"/>
    </row>
    <row r="555" spans="6:6" ht="15.75" customHeight="1">
      <c r="F555" s="177"/>
    </row>
    <row r="556" spans="6:6" ht="15.75" customHeight="1">
      <c r="F556" s="177"/>
    </row>
    <row r="557" spans="6:6" ht="15.75" customHeight="1">
      <c r="F557" s="177"/>
    </row>
    <row r="558" spans="6:6" ht="15.75" customHeight="1">
      <c r="F558" s="177"/>
    </row>
    <row r="559" spans="6:6" ht="15.75" customHeight="1">
      <c r="F559" s="177"/>
    </row>
    <row r="560" spans="6:6" ht="15.75" customHeight="1">
      <c r="F560" s="177"/>
    </row>
    <row r="561" spans="6:6" ht="15.75" customHeight="1">
      <c r="F561" s="177"/>
    </row>
    <row r="562" spans="6:6" ht="15.75" customHeight="1">
      <c r="F562" s="177"/>
    </row>
    <row r="563" spans="6:6" ht="15.75" customHeight="1">
      <c r="F563" s="177"/>
    </row>
    <row r="564" spans="6:6" ht="15.75" customHeight="1">
      <c r="F564" s="177"/>
    </row>
    <row r="565" spans="6:6" ht="15.75" customHeight="1">
      <c r="F565" s="177"/>
    </row>
    <row r="566" spans="6:6" ht="15.75" customHeight="1">
      <c r="F566" s="177"/>
    </row>
    <row r="567" spans="6:6" ht="15.75" customHeight="1">
      <c r="F567" s="177"/>
    </row>
    <row r="568" spans="6:6" ht="15.75" customHeight="1">
      <c r="F568" s="177"/>
    </row>
    <row r="569" spans="6:6" ht="15.75" customHeight="1">
      <c r="F569" s="177"/>
    </row>
    <row r="570" spans="6:6" ht="15.75" customHeight="1">
      <c r="F570" s="177"/>
    </row>
    <row r="571" spans="6:6" ht="15.75" customHeight="1">
      <c r="F571" s="177"/>
    </row>
    <row r="572" spans="6:6" ht="15.75" customHeight="1">
      <c r="F572" s="177"/>
    </row>
    <row r="573" spans="6:6" ht="15.75" customHeight="1">
      <c r="F573" s="177"/>
    </row>
    <row r="574" spans="6:6" ht="15.75" customHeight="1">
      <c r="F574" s="177"/>
    </row>
    <row r="575" spans="6:6" ht="15.75" customHeight="1">
      <c r="F575" s="177"/>
    </row>
    <row r="576" spans="6:6" ht="15.75" customHeight="1">
      <c r="F576" s="177"/>
    </row>
    <row r="577" spans="6:6" ht="15.75" customHeight="1">
      <c r="F577" s="177"/>
    </row>
    <row r="578" spans="6:6" ht="15.75" customHeight="1">
      <c r="F578" s="177"/>
    </row>
    <row r="579" spans="6:6" ht="15.75" customHeight="1">
      <c r="F579" s="177"/>
    </row>
    <row r="580" spans="6:6" ht="15.75" customHeight="1">
      <c r="F580" s="177"/>
    </row>
    <row r="581" spans="6:6" ht="15.75" customHeight="1">
      <c r="F581" s="177"/>
    </row>
    <row r="582" spans="6:6" ht="15.75" customHeight="1">
      <c r="F582" s="177"/>
    </row>
    <row r="583" spans="6:6" ht="15.75" customHeight="1">
      <c r="F583" s="177"/>
    </row>
    <row r="584" spans="6:6" ht="15.75" customHeight="1">
      <c r="F584" s="177"/>
    </row>
    <row r="585" spans="6:6" ht="15.75" customHeight="1">
      <c r="F585" s="177"/>
    </row>
    <row r="586" spans="6:6" ht="15.75" customHeight="1">
      <c r="F586" s="177"/>
    </row>
    <row r="587" spans="6:6" ht="15.75" customHeight="1">
      <c r="F587" s="177"/>
    </row>
    <row r="588" spans="6:6" ht="15.75" customHeight="1">
      <c r="F588" s="177"/>
    </row>
    <row r="589" spans="6:6" ht="15.75" customHeight="1">
      <c r="F589" s="177"/>
    </row>
    <row r="590" spans="6:6" ht="15.75" customHeight="1">
      <c r="F590" s="177"/>
    </row>
    <row r="591" spans="6:6" ht="15.75" customHeight="1">
      <c r="F591" s="177"/>
    </row>
    <row r="592" spans="6:6" ht="15.75" customHeight="1">
      <c r="F592" s="177"/>
    </row>
    <row r="593" spans="6:6" ht="15.75" customHeight="1">
      <c r="F593" s="177"/>
    </row>
    <row r="594" spans="6:6" ht="15.75" customHeight="1">
      <c r="F594" s="177"/>
    </row>
    <row r="595" spans="6:6" ht="15.75" customHeight="1">
      <c r="F595" s="177"/>
    </row>
    <row r="596" spans="6:6" ht="15.75" customHeight="1">
      <c r="F596" s="177"/>
    </row>
    <row r="597" spans="6:6" ht="15.75" customHeight="1">
      <c r="F597" s="177"/>
    </row>
    <row r="598" spans="6:6" ht="15.75" customHeight="1">
      <c r="F598" s="177"/>
    </row>
    <row r="599" spans="6:6" ht="15.75" customHeight="1">
      <c r="F599" s="177"/>
    </row>
    <row r="600" spans="6:6" ht="15.75" customHeight="1">
      <c r="F600" s="177"/>
    </row>
    <row r="601" spans="6:6" ht="15.75" customHeight="1">
      <c r="F601" s="177"/>
    </row>
    <row r="602" spans="6:6" ht="15.75" customHeight="1">
      <c r="F602" s="177"/>
    </row>
    <row r="603" spans="6:6" ht="15.75" customHeight="1">
      <c r="F603" s="177"/>
    </row>
    <row r="604" spans="6:6" ht="15.75" customHeight="1">
      <c r="F604" s="177"/>
    </row>
    <row r="605" spans="6:6" ht="15.75" customHeight="1">
      <c r="F605" s="177"/>
    </row>
    <row r="606" spans="6:6" ht="15.75" customHeight="1">
      <c r="F606" s="177"/>
    </row>
    <row r="607" spans="6:6" ht="15.75" customHeight="1">
      <c r="F607" s="177"/>
    </row>
    <row r="608" spans="6:6" ht="15.75" customHeight="1">
      <c r="F608" s="177"/>
    </row>
    <row r="609" spans="6:6" ht="15.75" customHeight="1">
      <c r="F609" s="177"/>
    </row>
    <row r="610" spans="6:6" ht="15.75" customHeight="1">
      <c r="F610" s="177"/>
    </row>
    <row r="611" spans="6:6" ht="15.75" customHeight="1">
      <c r="F611" s="177"/>
    </row>
    <row r="612" spans="6:6" ht="15.75" customHeight="1">
      <c r="F612" s="177"/>
    </row>
    <row r="613" spans="6:6" ht="15.75" customHeight="1">
      <c r="F613" s="177"/>
    </row>
    <row r="614" spans="6:6" ht="15.75" customHeight="1">
      <c r="F614" s="177"/>
    </row>
    <row r="615" spans="6:6" ht="15.75" customHeight="1">
      <c r="F615" s="177"/>
    </row>
    <row r="616" spans="6:6" ht="15.75" customHeight="1">
      <c r="F616" s="177"/>
    </row>
    <row r="617" spans="6:6" ht="15.75" customHeight="1">
      <c r="F617" s="177"/>
    </row>
    <row r="618" spans="6:6" ht="15.75" customHeight="1">
      <c r="F618" s="177"/>
    </row>
    <row r="619" spans="6:6" ht="15.75" customHeight="1">
      <c r="F619" s="177"/>
    </row>
    <row r="620" spans="6:6" ht="15.75" customHeight="1">
      <c r="F620" s="177"/>
    </row>
    <row r="621" spans="6:6" ht="15.75" customHeight="1">
      <c r="F621" s="177"/>
    </row>
    <row r="622" spans="6:6" ht="15.75" customHeight="1">
      <c r="F622" s="177"/>
    </row>
    <row r="623" spans="6:6" ht="15.75" customHeight="1">
      <c r="F623" s="177"/>
    </row>
    <row r="624" spans="6:6" ht="15.75" customHeight="1">
      <c r="F624" s="177"/>
    </row>
    <row r="625" spans="6:6" ht="15.75" customHeight="1">
      <c r="F625" s="177"/>
    </row>
    <row r="626" spans="6:6" ht="15.75" customHeight="1">
      <c r="F626" s="177"/>
    </row>
    <row r="627" spans="6:6" ht="15.75" customHeight="1">
      <c r="F627" s="177"/>
    </row>
    <row r="628" spans="6:6" ht="15.75" customHeight="1">
      <c r="F628" s="177"/>
    </row>
    <row r="629" spans="6:6" ht="15.75" customHeight="1">
      <c r="F629" s="177"/>
    </row>
    <row r="630" spans="6:6" ht="15.75" customHeight="1">
      <c r="F630" s="177"/>
    </row>
    <row r="631" spans="6:6" ht="15.75" customHeight="1">
      <c r="F631" s="177"/>
    </row>
    <row r="632" spans="6:6" ht="15.75" customHeight="1">
      <c r="F632" s="177"/>
    </row>
    <row r="633" spans="6:6" ht="15.75" customHeight="1">
      <c r="F633" s="177"/>
    </row>
    <row r="634" spans="6:6" ht="15.75" customHeight="1">
      <c r="F634" s="177"/>
    </row>
    <row r="635" spans="6:6" ht="15.75" customHeight="1">
      <c r="F635" s="177"/>
    </row>
    <row r="636" spans="6:6" ht="15.75" customHeight="1">
      <c r="F636" s="177"/>
    </row>
    <row r="637" spans="6:6" ht="15.75" customHeight="1">
      <c r="F637" s="177"/>
    </row>
    <row r="638" spans="6:6" ht="15.75" customHeight="1">
      <c r="F638" s="177"/>
    </row>
    <row r="639" spans="6:6" ht="15.75" customHeight="1">
      <c r="F639" s="177"/>
    </row>
    <row r="640" spans="6:6" ht="15.75" customHeight="1">
      <c r="F640" s="177"/>
    </row>
    <row r="641" spans="6:6" ht="15.75" customHeight="1">
      <c r="F641" s="177"/>
    </row>
    <row r="642" spans="6:6" ht="15.75" customHeight="1">
      <c r="F642" s="177"/>
    </row>
    <row r="643" spans="6:6" ht="15.75" customHeight="1">
      <c r="F643" s="177"/>
    </row>
    <row r="644" spans="6:6" ht="15.75" customHeight="1">
      <c r="F644" s="177"/>
    </row>
    <row r="645" spans="6:6" ht="15.75" customHeight="1">
      <c r="F645" s="177"/>
    </row>
    <row r="646" spans="6:6" ht="15.75" customHeight="1">
      <c r="F646" s="177"/>
    </row>
    <row r="647" spans="6:6" ht="15.75" customHeight="1">
      <c r="F647" s="177"/>
    </row>
    <row r="648" spans="6:6" ht="15.75" customHeight="1">
      <c r="F648" s="177"/>
    </row>
    <row r="649" spans="6:6" ht="15.75" customHeight="1">
      <c r="F649" s="177"/>
    </row>
    <row r="650" spans="6:6" ht="15.75" customHeight="1">
      <c r="F650" s="177"/>
    </row>
    <row r="651" spans="6:6" ht="15.75" customHeight="1">
      <c r="F651" s="177"/>
    </row>
    <row r="652" spans="6:6" ht="15.75" customHeight="1">
      <c r="F652" s="177"/>
    </row>
    <row r="653" spans="6:6" ht="15.75" customHeight="1">
      <c r="F653" s="177"/>
    </row>
    <row r="654" spans="6:6" ht="15.75" customHeight="1">
      <c r="F654" s="177"/>
    </row>
    <row r="655" spans="6:6" ht="15.75" customHeight="1">
      <c r="F655" s="177"/>
    </row>
    <row r="656" spans="6:6" ht="15.75" customHeight="1">
      <c r="F656" s="177"/>
    </row>
    <row r="657" spans="6:6" ht="15.75" customHeight="1">
      <c r="F657" s="177"/>
    </row>
    <row r="658" spans="6:6" ht="15.75" customHeight="1">
      <c r="F658" s="177"/>
    </row>
    <row r="659" spans="6:6" ht="15.75" customHeight="1">
      <c r="F659" s="177"/>
    </row>
    <row r="660" spans="6:6" ht="15.75" customHeight="1">
      <c r="F660" s="177"/>
    </row>
    <row r="661" spans="6:6" ht="15.75" customHeight="1">
      <c r="F661" s="177"/>
    </row>
    <row r="662" spans="6:6" ht="15.75" customHeight="1">
      <c r="F662" s="177"/>
    </row>
    <row r="663" spans="6:6" ht="15.75" customHeight="1">
      <c r="F663" s="177"/>
    </row>
    <row r="664" spans="6:6" ht="15.75" customHeight="1">
      <c r="F664" s="177"/>
    </row>
    <row r="665" spans="6:6" ht="15.75" customHeight="1">
      <c r="F665" s="177"/>
    </row>
    <row r="666" spans="6:6" ht="15.75" customHeight="1">
      <c r="F666" s="177"/>
    </row>
    <row r="667" spans="6:6" ht="15.75" customHeight="1">
      <c r="F667" s="177"/>
    </row>
    <row r="668" spans="6:6" ht="15.75" customHeight="1">
      <c r="F668" s="177"/>
    </row>
    <row r="669" spans="6:6" ht="15.75" customHeight="1">
      <c r="F669" s="177"/>
    </row>
    <row r="670" spans="6:6" ht="15.75" customHeight="1">
      <c r="F670" s="177"/>
    </row>
    <row r="671" spans="6:6" ht="15.75" customHeight="1">
      <c r="F671" s="177"/>
    </row>
    <row r="672" spans="6:6" ht="15.75" customHeight="1">
      <c r="F672" s="177"/>
    </row>
    <row r="673" spans="6:6" ht="15.75" customHeight="1">
      <c r="F673" s="177"/>
    </row>
    <row r="674" spans="6:6" ht="15.75" customHeight="1">
      <c r="F674" s="177"/>
    </row>
    <row r="675" spans="6:6" ht="15.75" customHeight="1">
      <c r="F675" s="177"/>
    </row>
    <row r="676" spans="6:6" ht="15.75" customHeight="1">
      <c r="F676" s="177"/>
    </row>
    <row r="677" spans="6:6" ht="15.75" customHeight="1">
      <c r="F677" s="177"/>
    </row>
    <row r="678" spans="6:6" ht="15.75" customHeight="1">
      <c r="F678" s="177"/>
    </row>
    <row r="679" spans="6:6" ht="15.75" customHeight="1">
      <c r="F679" s="177"/>
    </row>
    <row r="680" spans="6:6" ht="15.75" customHeight="1">
      <c r="F680" s="177"/>
    </row>
    <row r="681" spans="6:6" ht="15.75" customHeight="1">
      <c r="F681" s="177"/>
    </row>
    <row r="682" spans="6:6" ht="15.75" customHeight="1">
      <c r="F682" s="177"/>
    </row>
    <row r="683" spans="6:6" ht="15.75" customHeight="1">
      <c r="F683" s="177"/>
    </row>
    <row r="684" spans="6:6" ht="15.75" customHeight="1">
      <c r="F684" s="177"/>
    </row>
    <row r="685" spans="6:6" ht="15.75" customHeight="1">
      <c r="F685" s="177"/>
    </row>
    <row r="686" spans="6:6" ht="15.75" customHeight="1">
      <c r="F686" s="177"/>
    </row>
    <row r="687" spans="6:6" ht="15.75" customHeight="1">
      <c r="F687" s="177"/>
    </row>
    <row r="688" spans="6:6" ht="15.75" customHeight="1">
      <c r="F688" s="177"/>
    </row>
    <row r="689" spans="6:6" ht="15.75" customHeight="1">
      <c r="F689" s="177"/>
    </row>
    <row r="690" spans="6:6" ht="15.75" customHeight="1">
      <c r="F690" s="177"/>
    </row>
    <row r="691" spans="6:6" ht="15.75" customHeight="1">
      <c r="F691" s="177"/>
    </row>
    <row r="692" spans="6:6" ht="15.75" customHeight="1">
      <c r="F692" s="177"/>
    </row>
    <row r="693" spans="6:6" ht="15.75" customHeight="1">
      <c r="F693" s="177"/>
    </row>
    <row r="694" spans="6:6" ht="15.75" customHeight="1">
      <c r="F694" s="177"/>
    </row>
    <row r="695" spans="6:6" ht="15.75" customHeight="1">
      <c r="F695" s="177"/>
    </row>
    <row r="696" spans="6:6" ht="15.75" customHeight="1">
      <c r="F696" s="177"/>
    </row>
    <row r="697" spans="6:6" ht="15.75" customHeight="1">
      <c r="F697" s="177"/>
    </row>
    <row r="698" spans="6:6" ht="15.75" customHeight="1">
      <c r="F698" s="177"/>
    </row>
    <row r="699" spans="6:6" ht="15.75" customHeight="1">
      <c r="F699" s="177"/>
    </row>
    <row r="700" spans="6:6" ht="15.75" customHeight="1">
      <c r="F700" s="177"/>
    </row>
    <row r="701" spans="6:6" ht="15.75" customHeight="1">
      <c r="F701" s="177"/>
    </row>
    <row r="702" spans="6:6" ht="15.75" customHeight="1">
      <c r="F702" s="177"/>
    </row>
    <row r="703" spans="6:6" ht="15.75" customHeight="1">
      <c r="F703" s="177"/>
    </row>
    <row r="704" spans="6:6" ht="15.75" customHeight="1">
      <c r="F704" s="177"/>
    </row>
    <row r="705" spans="6:6" ht="15.75" customHeight="1">
      <c r="F705" s="177"/>
    </row>
    <row r="706" spans="6:6" ht="15.75" customHeight="1">
      <c r="F706" s="177"/>
    </row>
    <row r="707" spans="6:6" ht="15.75" customHeight="1">
      <c r="F707" s="177"/>
    </row>
    <row r="708" spans="6:6" ht="15.75" customHeight="1">
      <c r="F708" s="177"/>
    </row>
    <row r="709" spans="6:6" ht="15.75" customHeight="1">
      <c r="F709" s="177"/>
    </row>
    <row r="710" spans="6:6" ht="15.75" customHeight="1">
      <c r="F710" s="177"/>
    </row>
    <row r="711" spans="6:6" ht="15.75" customHeight="1">
      <c r="F711" s="177"/>
    </row>
    <row r="712" spans="6:6" ht="15.75" customHeight="1">
      <c r="F712" s="177"/>
    </row>
    <row r="713" spans="6:6" ht="15.75" customHeight="1">
      <c r="F713" s="177"/>
    </row>
    <row r="714" spans="6:6" ht="15.75" customHeight="1">
      <c r="F714" s="177"/>
    </row>
    <row r="715" spans="6:6" ht="15.75" customHeight="1">
      <c r="F715" s="177"/>
    </row>
    <row r="716" spans="6:6" ht="15.75" customHeight="1">
      <c r="F716" s="177"/>
    </row>
    <row r="717" spans="6:6" ht="15.75" customHeight="1">
      <c r="F717" s="177"/>
    </row>
    <row r="718" spans="6:6" ht="15.75" customHeight="1">
      <c r="F718" s="177"/>
    </row>
    <row r="719" spans="6:6" ht="15.75" customHeight="1">
      <c r="F719" s="177"/>
    </row>
    <row r="720" spans="6:6" ht="15.75" customHeight="1">
      <c r="F720" s="177"/>
    </row>
    <row r="721" spans="6:6" ht="15.75" customHeight="1">
      <c r="F721" s="177"/>
    </row>
    <row r="722" spans="6:6" ht="15.75" customHeight="1">
      <c r="F722" s="177"/>
    </row>
    <row r="723" spans="6:6" ht="15.75" customHeight="1">
      <c r="F723" s="177"/>
    </row>
    <row r="724" spans="6:6" ht="15.75" customHeight="1">
      <c r="F724" s="177"/>
    </row>
    <row r="725" spans="6:6" ht="15.75" customHeight="1">
      <c r="F725" s="177"/>
    </row>
    <row r="726" spans="6:6" ht="15.75" customHeight="1">
      <c r="F726" s="177"/>
    </row>
    <row r="727" spans="6:6" ht="15.75" customHeight="1">
      <c r="F727" s="177"/>
    </row>
    <row r="728" spans="6:6" ht="15.75" customHeight="1">
      <c r="F728" s="177"/>
    </row>
    <row r="729" spans="6:6" ht="15.75" customHeight="1">
      <c r="F729" s="177"/>
    </row>
    <row r="730" spans="6:6" ht="15.75" customHeight="1">
      <c r="F730" s="177"/>
    </row>
    <row r="731" spans="6:6" ht="15.75" customHeight="1">
      <c r="F731" s="177"/>
    </row>
    <row r="732" spans="6:6" ht="15.75" customHeight="1">
      <c r="F732" s="177"/>
    </row>
    <row r="733" spans="6:6" ht="15.75" customHeight="1">
      <c r="F733" s="177"/>
    </row>
    <row r="734" spans="6:6" ht="15.75" customHeight="1">
      <c r="F734" s="177"/>
    </row>
    <row r="735" spans="6:6" ht="15.75" customHeight="1">
      <c r="F735" s="177"/>
    </row>
    <row r="736" spans="6:6" ht="15.75" customHeight="1">
      <c r="F736" s="177"/>
    </row>
    <row r="737" spans="6:6" ht="15.75" customHeight="1">
      <c r="F737" s="177"/>
    </row>
    <row r="738" spans="6:6" ht="15.75" customHeight="1">
      <c r="F738" s="177"/>
    </row>
    <row r="739" spans="6:6" ht="15.75" customHeight="1">
      <c r="F739" s="177"/>
    </row>
    <row r="740" spans="6:6" ht="15.75" customHeight="1">
      <c r="F740" s="177"/>
    </row>
    <row r="741" spans="6:6" ht="15.75" customHeight="1">
      <c r="F741" s="177"/>
    </row>
    <row r="742" spans="6:6" ht="15.75" customHeight="1">
      <c r="F742" s="177"/>
    </row>
    <row r="743" spans="6:6" ht="15.75" customHeight="1">
      <c r="F743" s="177"/>
    </row>
    <row r="744" spans="6:6" ht="15.75" customHeight="1">
      <c r="F744" s="177"/>
    </row>
    <row r="745" spans="6:6" ht="15.75" customHeight="1">
      <c r="F745" s="177"/>
    </row>
    <row r="746" spans="6:6" ht="15.75" customHeight="1">
      <c r="F746" s="177"/>
    </row>
    <row r="747" spans="6:6" ht="15.75" customHeight="1">
      <c r="F747" s="177"/>
    </row>
    <row r="748" spans="6:6" ht="15.75" customHeight="1">
      <c r="F748" s="177"/>
    </row>
    <row r="749" spans="6:6" ht="15.75" customHeight="1">
      <c r="F749" s="177"/>
    </row>
    <row r="750" spans="6:6" ht="15.75" customHeight="1">
      <c r="F750" s="177"/>
    </row>
    <row r="751" spans="6:6" ht="15.75" customHeight="1">
      <c r="F751" s="177"/>
    </row>
    <row r="752" spans="6:6" ht="15.75" customHeight="1">
      <c r="F752" s="177"/>
    </row>
    <row r="753" spans="6:6" ht="15.75" customHeight="1">
      <c r="F753" s="177"/>
    </row>
    <row r="754" spans="6:6" ht="15.75" customHeight="1">
      <c r="F754" s="177"/>
    </row>
    <row r="755" spans="6:6" ht="15.75" customHeight="1">
      <c r="F755" s="177"/>
    </row>
    <row r="756" spans="6:6" ht="15.75" customHeight="1">
      <c r="F756" s="177"/>
    </row>
    <row r="757" spans="6:6" ht="15.75" customHeight="1">
      <c r="F757" s="177"/>
    </row>
    <row r="758" spans="6:6" ht="15.75" customHeight="1">
      <c r="F758" s="177"/>
    </row>
    <row r="759" spans="6:6" ht="15.75" customHeight="1">
      <c r="F759" s="177"/>
    </row>
    <row r="760" spans="6:6" ht="15.75" customHeight="1">
      <c r="F760" s="177"/>
    </row>
    <row r="761" spans="6:6" ht="15.75" customHeight="1">
      <c r="F761" s="177"/>
    </row>
    <row r="762" spans="6:6" ht="15.75" customHeight="1">
      <c r="F762" s="177"/>
    </row>
    <row r="763" spans="6:6" ht="15.75" customHeight="1">
      <c r="F763" s="177"/>
    </row>
    <row r="764" spans="6:6" ht="15.75" customHeight="1">
      <c r="F764" s="177"/>
    </row>
    <row r="765" spans="6:6" ht="15.75" customHeight="1">
      <c r="F765" s="177"/>
    </row>
    <row r="766" spans="6:6" ht="15.75" customHeight="1">
      <c r="F766" s="177"/>
    </row>
    <row r="767" spans="6:6" ht="15.75" customHeight="1">
      <c r="F767" s="177"/>
    </row>
    <row r="768" spans="6:6" ht="15.75" customHeight="1">
      <c r="F768" s="177"/>
    </row>
    <row r="769" spans="6:6" ht="15.75" customHeight="1">
      <c r="F769" s="177"/>
    </row>
    <row r="770" spans="6:6" ht="15.75" customHeight="1">
      <c r="F770" s="177"/>
    </row>
    <row r="771" spans="6:6" ht="15.75" customHeight="1">
      <c r="F771" s="177"/>
    </row>
    <row r="772" spans="6:6" ht="15.75" customHeight="1">
      <c r="F772" s="177"/>
    </row>
    <row r="773" spans="6:6" ht="15.75" customHeight="1">
      <c r="F773" s="177"/>
    </row>
    <row r="774" spans="6:6" ht="15.75" customHeight="1">
      <c r="F774" s="177"/>
    </row>
    <row r="775" spans="6:6" ht="15.75" customHeight="1">
      <c r="F775" s="177"/>
    </row>
    <row r="776" spans="6:6" ht="15.75" customHeight="1">
      <c r="F776" s="177"/>
    </row>
    <row r="777" spans="6:6" ht="15.75" customHeight="1">
      <c r="F777" s="177"/>
    </row>
    <row r="778" spans="6:6" ht="15.75" customHeight="1">
      <c r="F778" s="177"/>
    </row>
    <row r="779" spans="6:6" ht="15.75" customHeight="1">
      <c r="F779" s="177"/>
    </row>
    <row r="780" spans="6:6" ht="15.75" customHeight="1">
      <c r="F780" s="177"/>
    </row>
    <row r="781" spans="6:6" ht="15.75" customHeight="1">
      <c r="F781" s="177"/>
    </row>
    <row r="782" spans="6:6" ht="15.75" customHeight="1">
      <c r="F782" s="177"/>
    </row>
    <row r="783" spans="6:6" ht="15.75" customHeight="1">
      <c r="F783" s="177"/>
    </row>
    <row r="784" spans="6:6" ht="15.75" customHeight="1">
      <c r="F784" s="177"/>
    </row>
    <row r="785" spans="6:6" ht="15.75" customHeight="1">
      <c r="F785" s="177"/>
    </row>
    <row r="786" spans="6:6" ht="15.75" customHeight="1">
      <c r="F786" s="177"/>
    </row>
    <row r="787" spans="6:6" ht="15.75" customHeight="1">
      <c r="F787" s="177"/>
    </row>
    <row r="788" spans="6:6" ht="15.75" customHeight="1">
      <c r="F788" s="177"/>
    </row>
    <row r="789" spans="6:6" ht="15.75" customHeight="1">
      <c r="F789" s="177"/>
    </row>
    <row r="790" spans="6:6" ht="15.75" customHeight="1">
      <c r="F790" s="177"/>
    </row>
    <row r="791" spans="6:6" ht="15.75" customHeight="1">
      <c r="F791" s="177"/>
    </row>
    <row r="792" spans="6:6" ht="15.75" customHeight="1">
      <c r="F792" s="177"/>
    </row>
    <row r="793" spans="6:6" ht="15.75" customHeight="1">
      <c r="F793" s="177"/>
    </row>
    <row r="794" spans="6:6" ht="15.75" customHeight="1">
      <c r="F794" s="177"/>
    </row>
    <row r="795" spans="6:6" ht="15.75" customHeight="1">
      <c r="F795" s="177"/>
    </row>
    <row r="796" spans="6:6" ht="15.75" customHeight="1">
      <c r="F796" s="177"/>
    </row>
    <row r="797" spans="6:6" ht="15.75" customHeight="1">
      <c r="F797" s="177"/>
    </row>
    <row r="798" spans="6:6" ht="15.75" customHeight="1">
      <c r="F798" s="177"/>
    </row>
    <row r="799" spans="6:6" ht="15.75" customHeight="1">
      <c r="F799" s="177"/>
    </row>
    <row r="800" spans="6:6" ht="15.75" customHeight="1">
      <c r="F800" s="177"/>
    </row>
    <row r="801" spans="6:6" ht="15.75" customHeight="1">
      <c r="F801" s="177"/>
    </row>
    <row r="802" spans="6:6" ht="15.75" customHeight="1">
      <c r="F802" s="177"/>
    </row>
    <row r="803" spans="6:6" ht="15.75" customHeight="1">
      <c r="F803" s="177"/>
    </row>
    <row r="804" spans="6:6" ht="15.75" customHeight="1">
      <c r="F804" s="177"/>
    </row>
    <row r="805" spans="6:6" ht="15.75" customHeight="1">
      <c r="F805" s="177"/>
    </row>
    <row r="806" spans="6:6" ht="15.75" customHeight="1">
      <c r="F806" s="177"/>
    </row>
    <row r="807" spans="6:6" ht="15.75" customHeight="1">
      <c r="F807" s="177"/>
    </row>
    <row r="808" spans="6:6" ht="15.75" customHeight="1">
      <c r="F808" s="177"/>
    </row>
    <row r="809" spans="6:6" ht="15.75" customHeight="1">
      <c r="F809" s="177"/>
    </row>
    <row r="810" spans="6:6" ht="15.75" customHeight="1">
      <c r="F810" s="177"/>
    </row>
    <row r="811" spans="6:6" ht="15.75" customHeight="1">
      <c r="F811" s="177"/>
    </row>
    <row r="812" spans="6:6" ht="15.75" customHeight="1">
      <c r="F812" s="177"/>
    </row>
    <row r="813" spans="6:6" ht="15.75" customHeight="1">
      <c r="F813" s="177"/>
    </row>
    <row r="814" spans="6:6" ht="15.75" customHeight="1">
      <c r="F814" s="177"/>
    </row>
    <row r="815" spans="6:6" ht="15.75" customHeight="1">
      <c r="F815" s="177"/>
    </row>
    <row r="816" spans="6:6" ht="15.75" customHeight="1">
      <c r="F816" s="177"/>
    </row>
    <row r="817" spans="6:6" ht="15.75" customHeight="1">
      <c r="F817" s="177"/>
    </row>
    <row r="818" spans="6:6" ht="15.75" customHeight="1">
      <c r="F818" s="177"/>
    </row>
    <row r="819" spans="6:6" ht="15.75" customHeight="1">
      <c r="F819" s="177"/>
    </row>
    <row r="820" spans="6:6" ht="15.75" customHeight="1">
      <c r="F820" s="177"/>
    </row>
    <row r="821" spans="6:6" ht="15.75" customHeight="1">
      <c r="F821" s="177"/>
    </row>
    <row r="822" spans="6:6" ht="15.75" customHeight="1">
      <c r="F822" s="177"/>
    </row>
    <row r="823" spans="6:6" ht="15.75" customHeight="1">
      <c r="F823" s="177"/>
    </row>
    <row r="824" spans="6:6" ht="15.75" customHeight="1">
      <c r="F824" s="177"/>
    </row>
    <row r="825" spans="6:6" ht="15.75" customHeight="1">
      <c r="F825" s="177"/>
    </row>
    <row r="826" spans="6:6" ht="15.75" customHeight="1">
      <c r="F826" s="177"/>
    </row>
    <row r="827" spans="6:6" ht="15.75" customHeight="1">
      <c r="F827" s="177"/>
    </row>
    <row r="828" spans="6:6" ht="15.75" customHeight="1">
      <c r="F828" s="177"/>
    </row>
    <row r="829" spans="6:6" ht="15.75" customHeight="1">
      <c r="F829" s="177"/>
    </row>
    <row r="830" spans="6:6" ht="15.75" customHeight="1">
      <c r="F830" s="177"/>
    </row>
    <row r="831" spans="6:6" ht="15.75" customHeight="1">
      <c r="F831" s="177"/>
    </row>
    <row r="832" spans="6:6" ht="15.75" customHeight="1">
      <c r="F832" s="177"/>
    </row>
    <row r="833" spans="6:6" ht="15.75" customHeight="1">
      <c r="F833" s="177"/>
    </row>
    <row r="834" spans="6:6" ht="15.75" customHeight="1">
      <c r="F834" s="177"/>
    </row>
    <row r="835" spans="6:6" ht="15.75" customHeight="1">
      <c r="F835" s="177"/>
    </row>
    <row r="836" spans="6:6" ht="15.75" customHeight="1">
      <c r="F836" s="177"/>
    </row>
    <row r="837" spans="6:6" ht="15.75" customHeight="1">
      <c r="F837" s="177"/>
    </row>
    <row r="838" spans="6:6" ht="15.75" customHeight="1">
      <c r="F838" s="177"/>
    </row>
    <row r="839" spans="6:6" ht="15.75" customHeight="1">
      <c r="F839" s="177"/>
    </row>
    <row r="840" spans="6:6" ht="15.75" customHeight="1">
      <c r="F840" s="177"/>
    </row>
    <row r="841" spans="6:6" ht="15.75" customHeight="1">
      <c r="F841" s="177"/>
    </row>
    <row r="842" spans="6:6" ht="15.75" customHeight="1">
      <c r="F842" s="177"/>
    </row>
    <row r="843" spans="6:6" ht="15.75" customHeight="1">
      <c r="F843" s="177"/>
    </row>
    <row r="844" spans="6:6" ht="15.75" customHeight="1">
      <c r="F844" s="177"/>
    </row>
    <row r="845" spans="6:6" ht="15.75" customHeight="1">
      <c r="F845" s="177"/>
    </row>
    <row r="846" spans="6:6" ht="15.75" customHeight="1">
      <c r="F846" s="177"/>
    </row>
    <row r="847" spans="6:6" ht="15.75" customHeight="1">
      <c r="F847" s="177"/>
    </row>
    <row r="848" spans="6:6" ht="15.75" customHeight="1">
      <c r="F848" s="177"/>
    </row>
    <row r="849" spans="6:6" ht="15.75" customHeight="1">
      <c r="F849" s="177"/>
    </row>
    <row r="850" spans="6:6" ht="15.75" customHeight="1">
      <c r="F850" s="177"/>
    </row>
    <row r="851" spans="6:6" ht="15.75" customHeight="1">
      <c r="F851" s="177"/>
    </row>
    <row r="852" spans="6:6" ht="15.75" customHeight="1">
      <c r="F852" s="177"/>
    </row>
    <row r="853" spans="6:6" ht="15.75" customHeight="1">
      <c r="F853" s="177"/>
    </row>
    <row r="854" spans="6:6" ht="15.75" customHeight="1">
      <c r="F854" s="177"/>
    </row>
    <row r="855" spans="6:6" ht="15.75" customHeight="1">
      <c r="F855" s="177"/>
    </row>
    <row r="856" spans="6:6" ht="15.75" customHeight="1">
      <c r="F856" s="177"/>
    </row>
    <row r="857" spans="6:6" ht="15.75" customHeight="1">
      <c r="F857" s="177"/>
    </row>
    <row r="858" spans="6:6" ht="15.75" customHeight="1">
      <c r="F858" s="177"/>
    </row>
    <row r="859" spans="6:6" ht="15.75" customHeight="1">
      <c r="F859" s="177"/>
    </row>
    <row r="860" spans="6:6" ht="15.75" customHeight="1">
      <c r="F860" s="177"/>
    </row>
    <row r="861" spans="6:6" ht="15.75" customHeight="1">
      <c r="F861" s="177"/>
    </row>
    <row r="862" spans="6:6" ht="15.75" customHeight="1">
      <c r="F862" s="177"/>
    </row>
    <row r="863" spans="6:6" ht="15.75" customHeight="1">
      <c r="F863" s="177"/>
    </row>
    <row r="864" spans="6:6" ht="15.75" customHeight="1">
      <c r="F864" s="177"/>
    </row>
    <row r="865" spans="6:6" ht="15.75" customHeight="1">
      <c r="F865" s="177"/>
    </row>
    <row r="866" spans="6:6" ht="15.75" customHeight="1">
      <c r="F866" s="177"/>
    </row>
    <row r="867" spans="6:6" ht="15.75" customHeight="1">
      <c r="F867" s="177"/>
    </row>
    <row r="868" spans="6:6" ht="15.75" customHeight="1">
      <c r="F868" s="177"/>
    </row>
    <row r="869" spans="6:6" ht="15.75" customHeight="1">
      <c r="F869" s="177"/>
    </row>
    <row r="870" spans="6:6" ht="15.75" customHeight="1">
      <c r="F870" s="177"/>
    </row>
    <row r="871" spans="6:6" ht="15.75" customHeight="1">
      <c r="F871" s="177"/>
    </row>
    <row r="872" spans="6:6" ht="15.75" customHeight="1">
      <c r="F872" s="177"/>
    </row>
    <row r="873" spans="6:6" ht="15.75" customHeight="1">
      <c r="F873" s="177"/>
    </row>
    <row r="874" spans="6:6" ht="15.75" customHeight="1">
      <c r="F874" s="177"/>
    </row>
    <row r="875" spans="6:6" ht="15.75" customHeight="1">
      <c r="F875" s="177"/>
    </row>
    <row r="876" spans="6:6" ht="15.75" customHeight="1">
      <c r="F876" s="177"/>
    </row>
    <row r="877" spans="6:6" ht="15.75" customHeight="1">
      <c r="F877" s="177"/>
    </row>
    <row r="878" spans="6:6" ht="15.75" customHeight="1">
      <c r="F878" s="177"/>
    </row>
    <row r="879" spans="6:6" ht="15.75" customHeight="1">
      <c r="F879" s="177"/>
    </row>
    <row r="880" spans="6:6" ht="15.75" customHeight="1">
      <c r="F880" s="177"/>
    </row>
    <row r="881" spans="6:6" ht="15.75" customHeight="1">
      <c r="F881" s="177"/>
    </row>
    <row r="882" spans="6:6" ht="15.75" customHeight="1">
      <c r="F882" s="177"/>
    </row>
    <row r="883" spans="6:6" ht="15.75" customHeight="1">
      <c r="F883" s="177"/>
    </row>
    <row r="884" spans="6:6" ht="15.75" customHeight="1">
      <c r="F884" s="177"/>
    </row>
    <row r="885" spans="6:6" ht="15.75" customHeight="1">
      <c r="F885" s="177"/>
    </row>
    <row r="886" spans="6:6" ht="15.75" customHeight="1">
      <c r="F886" s="177"/>
    </row>
    <row r="887" spans="6:6" ht="15.75" customHeight="1">
      <c r="F887" s="177"/>
    </row>
    <row r="888" spans="6:6" ht="15.75" customHeight="1">
      <c r="F888" s="177"/>
    </row>
    <row r="889" spans="6:6" ht="15.75" customHeight="1">
      <c r="F889" s="177"/>
    </row>
    <row r="890" spans="6:6" ht="15.75" customHeight="1">
      <c r="F890" s="177"/>
    </row>
    <row r="891" spans="6:6" ht="15.75" customHeight="1">
      <c r="F891" s="177"/>
    </row>
    <row r="892" spans="6:6" ht="15.75" customHeight="1">
      <c r="F892" s="177"/>
    </row>
    <row r="893" spans="6:6" ht="15.75" customHeight="1">
      <c r="F893" s="177"/>
    </row>
    <row r="894" spans="6:6" ht="15.75" customHeight="1">
      <c r="F894" s="177"/>
    </row>
    <row r="895" spans="6:6" ht="15.75" customHeight="1">
      <c r="F895" s="177"/>
    </row>
    <row r="896" spans="6:6" ht="15.75" customHeight="1">
      <c r="F896" s="177"/>
    </row>
    <row r="897" spans="6:6" ht="15.75" customHeight="1">
      <c r="F897" s="177"/>
    </row>
    <row r="898" spans="6:6" ht="15.75" customHeight="1">
      <c r="F898" s="177"/>
    </row>
    <row r="899" spans="6:6" ht="15.75" customHeight="1">
      <c r="F899" s="177"/>
    </row>
    <row r="900" spans="6:6" ht="15.75" customHeight="1">
      <c r="F900" s="177"/>
    </row>
    <row r="901" spans="6:6" ht="15.75" customHeight="1">
      <c r="F901" s="177"/>
    </row>
    <row r="902" spans="6:6" ht="15.75" customHeight="1">
      <c r="F902" s="177"/>
    </row>
    <row r="903" spans="6:6" ht="15.75" customHeight="1">
      <c r="F903" s="177"/>
    </row>
    <row r="904" spans="6:6" ht="15.75" customHeight="1">
      <c r="F904" s="177"/>
    </row>
    <row r="905" spans="6:6" ht="15.75" customHeight="1">
      <c r="F905" s="177"/>
    </row>
    <row r="906" spans="6:6" ht="15.75" customHeight="1">
      <c r="F906" s="177"/>
    </row>
    <row r="907" spans="6:6" ht="15.75" customHeight="1">
      <c r="F907" s="177"/>
    </row>
    <row r="908" spans="6:6" ht="15.75" customHeight="1">
      <c r="F908" s="177"/>
    </row>
    <row r="909" spans="6:6" ht="15.75" customHeight="1">
      <c r="F909" s="177"/>
    </row>
    <row r="910" spans="6:6" ht="15.75" customHeight="1">
      <c r="F910" s="177"/>
    </row>
    <row r="911" spans="6:6" ht="15.75" customHeight="1">
      <c r="F911" s="177"/>
    </row>
    <row r="912" spans="6:6" ht="15.75" customHeight="1">
      <c r="F912" s="177"/>
    </row>
    <row r="913" spans="6:6" ht="15.75" customHeight="1">
      <c r="F913" s="177"/>
    </row>
    <row r="914" spans="6:6" ht="15.75" customHeight="1">
      <c r="F914" s="177"/>
    </row>
    <row r="915" spans="6:6" ht="15.75" customHeight="1">
      <c r="F915" s="177"/>
    </row>
    <row r="916" spans="6:6" ht="15.75" customHeight="1">
      <c r="F916" s="177"/>
    </row>
    <row r="917" spans="6:6" ht="15.75" customHeight="1">
      <c r="F917" s="177"/>
    </row>
    <row r="918" spans="6:6" ht="15.75" customHeight="1">
      <c r="F918" s="177"/>
    </row>
    <row r="919" spans="6:6" ht="15.75" customHeight="1">
      <c r="F919" s="177"/>
    </row>
    <row r="920" spans="6:6" ht="15.75" customHeight="1">
      <c r="F920" s="177"/>
    </row>
    <row r="921" spans="6:6" ht="15.75" customHeight="1">
      <c r="F921" s="177"/>
    </row>
    <row r="922" spans="6:6" ht="15.75" customHeight="1">
      <c r="F922" s="177"/>
    </row>
    <row r="923" spans="6:6" ht="15.75" customHeight="1">
      <c r="F923" s="177"/>
    </row>
    <row r="924" spans="6:6" ht="15.75" customHeight="1">
      <c r="F924" s="177"/>
    </row>
    <row r="925" spans="6:6" ht="15.75" customHeight="1">
      <c r="F925" s="177"/>
    </row>
    <row r="926" spans="6:6" ht="15.75" customHeight="1">
      <c r="F926" s="177"/>
    </row>
    <row r="927" spans="6:6" ht="15.75" customHeight="1">
      <c r="F927" s="177"/>
    </row>
    <row r="928" spans="6:6" ht="15.75" customHeight="1">
      <c r="F928" s="177"/>
    </row>
    <row r="929" spans="6:6" ht="15.75" customHeight="1">
      <c r="F929" s="177"/>
    </row>
    <row r="930" spans="6:6" ht="15.75" customHeight="1">
      <c r="F930" s="177"/>
    </row>
    <row r="931" spans="6:6" ht="15.75" customHeight="1">
      <c r="F931" s="177"/>
    </row>
    <row r="932" spans="6:6" ht="15.75" customHeight="1">
      <c r="F932" s="177"/>
    </row>
    <row r="933" spans="6:6" ht="15.75" customHeight="1">
      <c r="F933" s="177"/>
    </row>
    <row r="934" spans="6:6" ht="15.75" customHeight="1">
      <c r="F934" s="177"/>
    </row>
    <row r="935" spans="6:6" ht="15.75" customHeight="1">
      <c r="F935" s="177"/>
    </row>
    <row r="936" spans="6:6" ht="15.75" customHeight="1">
      <c r="F936" s="177"/>
    </row>
    <row r="937" spans="6:6" ht="15.75" customHeight="1">
      <c r="F937" s="177"/>
    </row>
    <row r="938" spans="6:6" ht="15.75" customHeight="1">
      <c r="F938" s="177"/>
    </row>
    <row r="939" spans="6:6" ht="15.75" customHeight="1">
      <c r="F939" s="177"/>
    </row>
    <row r="940" spans="6:6" ht="15.75" customHeight="1">
      <c r="F940" s="177"/>
    </row>
    <row r="941" spans="6:6" ht="15.75" customHeight="1">
      <c r="F941" s="177"/>
    </row>
    <row r="942" spans="6:6" ht="15.75" customHeight="1">
      <c r="F942" s="177"/>
    </row>
    <row r="943" spans="6:6" ht="15.75" customHeight="1">
      <c r="F943" s="177"/>
    </row>
    <row r="944" spans="6:6" ht="15.75" customHeight="1">
      <c r="F944" s="177"/>
    </row>
    <row r="945" spans="6:6" ht="15.75" customHeight="1">
      <c r="F945" s="177"/>
    </row>
    <row r="946" spans="6:6" ht="15.75" customHeight="1">
      <c r="F946" s="177"/>
    </row>
    <row r="947" spans="6:6" ht="15.75" customHeight="1">
      <c r="F947" s="177"/>
    </row>
    <row r="948" spans="6:6" ht="15.75" customHeight="1">
      <c r="F948" s="177"/>
    </row>
    <row r="949" spans="6:6" ht="15.75" customHeight="1">
      <c r="F949" s="177"/>
    </row>
    <row r="950" spans="6:6" ht="15.75" customHeight="1">
      <c r="F950" s="177"/>
    </row>
    <row r="951" spans="6:6" ht="15.75" customHeight="1">
      <c r="F951" s="177"/>
    </row>
    <row r="952" spans="6:6" ht="15.75" customHeight="1">
      <c r="F952" s="177"/>
    </row>
    <row r="953" spans="6:6" ht="15.75" customHeight="1">
      <c r="F953" s="177"/>
    </row>
    <row r="954" spans="6:6" ht="15.75" customHeight="1">
      <c r="F954" s="177"/>
    </row>
    <row r="955" spans="6:6" ht="15.75" customHeight="1">
      <c r="F955" s="177"/>
    </row>
    <row r="956" spans="6:6" ht="15.75" customHeight="1">
      <c r="F956" s="177"/>
    </row>
    <row r="957" spans="6:6" ht="15.75" customHeight="1">
      <c r="F957" s="177"/>
    </row>
    <row r="958" spans="6:6" ht="15.75" customHeight="1">
      <c r="F958" s="177"/>
    </row>
    <row r="959" spans="6:6" ht="15.75" customHeight="1">
      <c r="F959" s="177"/>
    </row>
    <row r="960" spans="6:6" ht="15.75" customHeight="1">
      <c r="F960" s="177"/>
    </row>
    <row r="961" spans="6:6" ht="15.75" customHeight="1">
      <c r="F961" s="177"/>
    </row>
    <row r="962" spans="6:6" ht="15.75" customHeight="1">
      <c r="F962" s="177"/>
    </row>
    <row r="963" spans="6:6" ht="15.75" customHeight="1">
      <c r="F963" s="177"/>
    </row>
    <row r="964" spans="6:6" ht="15.75" customHeight="1">
      <c r="F964" s="177"/>
    </row>
    <row r="965" spans="6:6" ht="15.75" customHeight="1">
      <c r="F965" s="177"/>
    </row>
    <row r="966" spans="6:6" ht="15.75" customHeight="1">
      <c r="F966" s="177"/>
    </row>
    <row r="967" spans="6:6" ht="15.75" customHeight="1">
      <c r="F967" s="177"/>
    </row>
    <row r="968" spans="6:6" ht="15.75" customHeight="1">
      <c r="F968" s="177"/>
    </row>
    <row r="969" spans="6:6" ht="15.75" customHeight="1">
      <c r="F969" s="177"/>
    </row>
    <row r="970" spans="6:6" ht="15.75" customHeight="1">
      <c r="F970" s="177"/>
    </row>
    <row r="971" spans="6:6" ht="15.75" customHeight="1">
      <c r="F971" s="177"/>
    </row>
    <row r="972" spans="6:6" ht="15.75" customHeight="1">
      <c r="F972" s="177"/>
    </row>
    <row r="973" spans="6:6" ht="15.75" customHeight="1">
      <c r="F973" s="177"/>
    </row>
    <row r="974" spans="6:6" ht="15.75" customHeight="1">
      <c r="F974" s="177"/>
    </row>
    <row r="975" spans="6:6" ht="15.75" customHeight="1">
      <c r="F975" s="177"/>
    </row>
    <row r="976" spans="6:6" ht="15.75" customHeight="1">
      <c r="F976" s="177"/>
    </row>
    <row r="977" spans="6:6" ht="15.75" customHeight="1">
      <c r="F977" s="177"/>
    </row>
    <row r="978" spans="6:6" ht="15.75" customHeight="1">
      <c r="F978" s="177"/>
    </row>
    <row r="979" spans="6:6" ht="15.75" customHeight="1">
      <c r="F979" s="177"/>
    </row>
    <row r="980" spans="6:6" ht="15.75" customHeight="1">
      <c r="F980" s="177"/>
    </row>
    <row r="981" spans="6:6" ht="15.75" customHeight="1">
      <c r="F981" s="177"/>
    </row>
    <row r="982" spans="6:6" ht="15.75" customHeight="1">
      <c r="F982" s="177"/>
    </row>
    <row r="983" spans="6:6" ht="15.75" customHeight="1">
      <c r="F983" s="177"/>
    </row>
    <row r="984" spans="6:6" ht="15.75" customHeight="1">
      <c r="F984" s="177"/>
    </row>
    <row r="985" spans="6:6" ht="15.75" customHeight="1">
      <c r="F985" s="177"/>
    </row>
    <row r="986" spans="6:6" ht="15.75" customHeight="1">
      <c r="F986" s="177"/>
    </row>
    <row r="987" spans="6:6" ht="15.75" customHeight="1">
      <c r="F987" s="177"/>
    </row>
    <row r="988" spans="6:6" ht="15.75" customHeight="1">
      <c r="F988" s="177"/>
    </row>
    <row r="989" spans="6:6" ht="15.75" customHeight="1">
      <c r="F989" s="177"/>
    </row>
    <row r="990" spans="6:6" ht="15.75" customHeight="1">
      <c r="F990" s="177"/>
    </row>
    <row r="991" spans="6:6" ht="15.75" customHeight="1">
      <c r="F991" s="177"/>
    </row>
    <row r="992" spans="6:6" ht="15.75" customHeight="1">
      <c r="F992" s="177"/>
    </row>
    <row r="993" spans="6:6" ht="15.75" customHeight="1">
      <c r="F993" s="177"/>
    </row>
    <row r="994" spans="6:6" ht="15.75" customHeight="1">
      <c r="F994" s="177"/>
    </row>
    <row r="995" spans="6:6" ht="15.75" customHeight="1">
      <c r="F995" s="177"/>
    </row>
    <row r="996" spans="6:6" ht="15.75" customHeight="1">
      <c r="F996" s="177"/>
    </row>
    <row r="997" spans="6:6" ht="15.75" customHeight="1">
      <c r="F997" s="177"/>
    </row>
    <row r="998" spans="6:6" ht="15.75" customHeight="1">
      <c r="F998" s="177"/>
    </row>
    <row r="999" spans="6:6" ht="15.75" customHeight="1">
      <c r="F999" s="177"/>
    </row>
    <row r="1000" spans="6:6" ht="15.75" customHeight="1">
      <c r="F1000" s="177"/>
    </row>
  </sheetData>
  <mergeCells count="3">
    <mergeCell ref="B10:D10"/>
    <mergeCell ref="B20:D20"/>
    <mergeCell ref="B21:D21"/>
  </mergeCells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J1000"/>
  <sheetViews>
    <sheetView workbookViewId="0"/>
  </sheetViews>
  <sheetFormatPr baseColWidth="10" defaultColWidth="14.42578125" defaultRowHeight="15" customHeight="1"/>
  <cols>
    <col min="1" max="4" width="10.7109375" customWidth="1"/>
    <col min="5" max="5" width="47.7109375" customWidth="1"/>
    <col min="6" max="7" width="10.7109375" customWidth="1"/>
    <col min="8" max="8" width="12.42578125" customWidth="1"/>
    <col min="9" max="9" width="14.5703125" customWidth="1"/>
    <col min="10" max="10" width="13.7109375" customWidth="1"/>
    <col min="11" max="26" width="10.7109375" customWidth="1"/>
  </cols>
  <sheetData>
    <row r="1" spans="2:10">
      <c r="I1" s="177"/>
    </row>
    <row r="2" spans="2:10" ht="48">
      <c r="B2" s="191" t="s">
        <v>201</v>
      </c>
      <c r="C2" s="191" t="s">
        <v>173</v>
      </c>
      <c r="D2" s="191" t="s">
        <v>174</v>
      </c>
      <c r="E2" s="191" t="s">
        <v>175</v>
      </c>
      <c r="F2" s="191" t="s">
        <v>202</v>
      </c>
      <c r="G2" s="191" t="s">
        <v>203</v>
      </c>
      <c r="H2" s="191" t="s">
        <v>204</v>
      </c>
      <c r="I2" s="192" t="s">
        <v>205</v>
      </c>
      <c r="J2" s="191" t="s">
        <v>206</v>
      </c>
    </row>
    <row r="3" spans="2:10">
      <c r="B3" s="193">
        <v>20000</v>
      </c>
      <c r="C3" s="193" t="s">
        <v>207</v>
      </c>
      <c r="D3" s="194" t="s">
        <v>179</v>
      </c>
      <c r="E3" s="194" t="s">
        <v>150</v>
      </c>
      <c r="F3" s="195">
        <v>0</v>
      </c>
      <c r="G3" s="181" t="s">
        <v>208</v>
      </c>
      <c r="H3" s="182">
        <v>100000</v>
      </c>
      <c r="I3" s="185"/>
      <c r="J3" s="184">
        <f t="shared" ref="J3:J17" si="0">I3-H3</f>
        <v>-100000</v>
      </c>
    </row>
    <row r="4" spans="2:10">
      <c r="B4" s="193">
        <v>20000</v>
      </c>
      <c r="C4" s="193" t="s">
        <v>207</v>
      </c>
      <c r="D4" s="181" t="s">
        <v>180</v>
      </c>
      <c r="E4" s="181" t="s">
        <v>163</v>
      </c>
      <c r="F4" s="195">
        <v>0</v>
      </c>
      <c r="G4" s="181" t="s">
        <v>208</v>
      </c>
      <c r="H4" s="182">
        <v>32500</v>
      </c>
      <c r="I4" s="185"/>
      <c r="J4" s="184">
        <f t="shared" si="0"/>
        <v>-32500</v>
      </c>
    </row>
    <row r="5" spans="2:10">
      <c r="B5" s="193">
        <v>20000</v>
      </c>
      <c r="C5" s="193" t="s">
        <v>207</v>
      </c>
      <c r="D5" s="181" t="s">
        <v>181</v>
      </c>
      <c r="E5" s="181" t="s">
        <v>182</v>
      </c>
      <c r="F5" s="195">
        <v>0</v>
      </c>
      <c r="G5" s="181" t="s">
        <v>208</v>
      </c>
      <c r="H5" s="182">
        <v>88332</v>
      </c>
      <c r="I5" s="185"/>
      <c r="J5" s="184">
        <f t="shared" si="0"/>
        <v>-88332</v>
      </c>
    </row>
    <row r="6" spans="2:10">
      <c r="B6" s="193">
        <v>20000</v>
      </c>
      <c r="C6" s="193" t="s">
        <v>207</v>
      </c>
      <c r="D6" s="181" t="s">
        <v>183</v>
      </c>
      <c r="E6" s="181" t="s">
        <v>159</v>
      </c>
      <c r="F6" s="195">
        <v>0</v>
      </c>
      <c r="G6" s="181" t="s">
        <v>208</v>
      </c>
      <c r="H6" s="182">
        <v>32500</v>
      </c>
      <c r="I6" s="185"/>
      <c r="J6" s="184">
        <f t="shared" si="0"/>
        <v>-32500</v>
      </c>
    </row>
    <row r="7" spans="2:10">
      <c r="B7" s="193">
        <v>20000</v>
      </c>
      <c r="C7" s="193" t="s">
        <v>207</v>
      </c>
      <c r="D7" s="181" t="s">
        <v>184</v>
      </c>
      <c r="E7" s="181" t="s">
        <v>151</v>
      </c>
      <c r="F7" s="195">
        <v>0</v>
      </c>
      <c r="G7" s="181" t="s">
        <v>208</v>
      </c>
      <c r="H7" s="182">
        <v>76668</v>
      </c>
      <c r="I7" s="185"/>
      <c r="J7" s="184">
        <f t="shared" si="0"/>
        <v>-76668</v>
      </c>
    </row>
    <row r="8" spans="2:10">
      <c r="B8" s="193">
        <v>20000</v>
      </c>
      <c r="C8" s="193" t="s">
        <v>207</v>
      </c>
      <c r="D8" s="181" t="s">
        <v>185</v>
      </c>
      <c r="E8" s="181" t="s">
        <v>186</v>
      </c>
      <c r="F8" s="195">
        <v>0</v>
      </c>
      <c r="G8" s="181" t="s">
        <v>208</v>
      </c>
      <c r="H8" s="182">
        <v>200000</v>
      </c>
      <c r="I8" s="185"/>
      <c r="J8" s="184">
        <f t="shared" si="0"/>
        <v>-200000</v>
      </c>
    </row>
    <row r="9" spans="2:10">
      <c r="B9" s="193">
        <v>30000</v>
      </c>
      <c r="C9" s="193" t="s">
        <v>209</v>
      </c>
      <c r="D9" s="181" t="s">
        <v>188</v>
      </c>
      <c r="E9" s="181" t="s">
        <v>189</v>
      </c>
      <c r="F9" s="195">
        <v>0</v>
      </c>
      <c r="G9" s="181" t="s">
        <v>208</v>
      </c>
      <c r="H9" s="182">
        <v>44936</v>
      </c>
      <c r="I9" s="185"/>
      <c r="J9" s="184">
        <f t="shared" si="0"/>
        <v>-44936</v>
      </c>
    </row>
    <row r="10" spans="2:10">
      <c r="B10" s="193">
        <v>30000</v>
      </c>
      <c r="C10" s="193" t="s">
        <v>209</v>
      </c>
      <c r="D10" s="181" t="s">
        <v>190</v>
      </c>
      <c r="E10" s="181" t="s">
        <v>191</v>
      </c>
      <c r="F10" s="195">
        <v>0</v>
      </c>
      <c r="G10" s="181" t="s">
        <v>208</v>
      </c>
      <c r="H10" s="182">
        <v>65000</v>
      </c>
      <c r="I10" s="185"/>
      <c r="J10" s="184">
        <f t="shared" si="0"/>
        <v>-65000</v>
      </c>
    </row>
    <row r="11" spans="2:10">
      <c r="B11" s="193">
        <v>30000</v>
      </c>
      <c r="C11" s="193" t="s">
        <v>209</v>
      </c>
      <c r="D11" s="181" t="s">
        <v>192</v>
      </c>
      <c r="E11" s="181" t="s">
        <v>193</v>
      </c>
      <c r="F11" s="195">
        <v>0</v>
      </c>
      <c r="G11" s="181" t="s">
        <v>208</v>
      </c>
      <c r="H11" s="182">
        <v>80000</v>
      </c>
      <c r="I11" s="185"/>
      <c r="J11" s="184">
        <f t="shared" si="0"/>
        <v>-80000</v>
      </c>
    </row>
    <row r="12" spans="2:10">
      <c r="B12" s="193">
        <v>30000</v>
      </c>
      <c r="C12" s="193" t="s">
        <v>209</v>
      </c>
      <c r="D12" s="181" t="s">
        <v>194</v>
      </c>
      <c r="E12" s="181" t="s">
        <v>160</v>
      </c>
      <c r="F12" s="195">
        <v>0</v>
      </c>
      <c r="G12" s="181" t="s">
        <v>208</v>
      </c>
      <c r="H12" s="182">
        <v>24913</v>
      </c>
      <c r="I12" s="185"/>
      <c r="J12" s="184">
        <f t="shared" si="0"/>
        <v>-24913</v>
      </c>
    </row>
    <row r="13" spans="2:10">
      <c r="B13" s="193">
        <v>30000</v>
      </c>
      <c r="C13" s="193" t="s">
        <v>209</v>
      </c>
      <c r="D13" s="181" t="s">
        <v>195</v>
      </c>
      <c r="E13" s="181" t="s">
        <v>196</v>
      </c>
      <c r="F13" s="195">
        <v>0</v>
      </c>
      <c r="G13" s="181" t="s">
        <v>208</v>
      </c>
      <c r="H13" s="182">
        <v>24900</v>
      </c>
      <c r="I13" s="185"/>
      <c r="J13" s="184">
        <f t="shared" si="0"/>
        <v>-24900</v>
      </c>
    </row>
    <row r="14" spans="2:10">
      <c r="B14" s="193">
        <v>30000</v>
      </c>
      <c r="C14" s="193" t="s">
        <v>209</v>
      </c>
      <c r="D14" s="181" t="s">
        <v>197</v>
      </c>
      <c r="E14" s="181" t="s">
        <v>133</v>
      </c>
      <c r="F14" s="195">
        <v>0</v>
      </c>
      <c r="G14" s="181" t="s">
        <v>208</v>
      </c>
      <c r="H14" s="182">
        <v>74936</v>
      </c>
      <c r="I14" s="185"/>
      <c r="J14" s="184">
        <f t="shared" si="0"/>
        <v>-74936</v>
      </c>
    </row>
    <row r="15" spans="2:10">
      <c r="B15" s="193">
        <v>30000</v>
      </c>
      <c r="C15" s="193" t="s">
        <v>209</v>
      </c>
      <c r="D15" s="181" t="s">
        <v>198</v>
      </c>
      <c r="E15" s="181" t="s">
        <v>168</v>
      </c>
      <c r="F15" s="195">
        <v>0</v>
      </c>
      <c r="G15" s="181" t="s">
        <v>208</v>
      </c>
      <c r="H15" s="182">
        <v>28404</v>
      </c>
      <c r="I15" s="185"/>
      <c r="J15" s="184">
        <f t="shared" si="0"/>
        <v>-28404</v>
      </c>
    </row>
    <row r="16" spans="2:10">
      <c r="B16" s="193">
        <v>30000</v>
      </c>
      <c r="C16" s="193" t="s">
        <v>209</v>
      </c>
      <c r="D16" s="181" t="s">
        <v>170</v>
      </c>
      <c r="E16" s="181" t="s">
        <v>171</v>
      </c>
      <c r="F16" s="195">
        <v>0</v>
      </c>
      <c r="G16" s="181" t="s">
        <v>208</v>
      </c>
      <c r="H16" s="182">
        <v>26404</v>
      </c>
      <c r="I16" s="185"/>
      <c r="J16" s="184">
        <f t="shared" si="0"/>
        <v>-26404</v>
      </c>
    </row>
    <row r="17" spans="2:10">
      <c r="B17" s="193">
        <v>30000</v>
      </c>
      <c r="C17" s="193" t="s">
        <v>209</v>
      </c>
      <c r="D17" s="181" t="s">
        <v>199</v>
      </c>
      <c r="E17" s="181" t="s">
        <v>169</v>
      </c>
      <c r="F17" s="195">
        <v>0</v>
      </c>
      <c r="G17" s="181" t="s">
        <v>208</v>
      </c>
      <c r="H17" s="182">
        <v>34936</v>
      </c>
      <c r="I17" s="185"/>
      <c r="J17" s="184">
        <f t="shared" si="0"/>
        <v>-34936</v>
      </c>
    </row>
    <row r="18" spans="2:10">
      <c r="B18" s="2"/>
      <c r="C18" s="2"/>
      <c r="D18" s="2"/>
      <c r="E18" s="2"/>
      <c r="F18" s="2"/>
      <c r="G18" s="2"/>
      <c r="H18" s="196">
        <v>934429</v>
      </c>
      <c r="I18" s="185">
        <f t="shared" ref="I18:J18" si="1">SUM(I3:I17)</f>
        <v>0</v>
      </c>
      <c r="J18" s="184">
        <f t="shared" si="1"/>
        <v>-934429</v>
      </c>
    </row>
    <row r="19" spans="2:10">
      <c r="I19" s="177"/>
    </row>
    <row r="20" spans="2:10">
      <c r="I20" s="177"/>
    </row>
    <row r="21" spans="2:10" ht="15.75" customHeight="1">
      <c r="I21" s="177"/>
    </row>
    <row r="22" spans="2:10" ht="15.75" customHeight="1">
      <c r="I22" s="177"/>
    </row>
    <row r="23" spans="2:10" ht="15.75" customHeight="1">
      <c r="I23" s="177"/>
    </row>
    <row r="24" spans="2:10" ht="15.75" customHeight="1">
      <c r="I24" s="177"/>
    </row>
    <row r="25" spans="2:10" ht="15.75" customHeight="1">
      <c r="I25" s="177"/>
    </row>
    <row r="26" spans="2:10" ht="15.75" customHeight="1">
      <c r="I26" s="177"/>
    </row>
    <row r="27" spans="2:10" ht="15.75" customHeight="1">
      <c r="I27" s="177"/>
    </row>
    <row r="28" spans="2:10" ht="15.75" customHeight="1">
      <c r="I28" s="177"/>
    </row>
    <row r="29" spans="2:10" ht="15.75" customHeight="1">
      <c r="I29" s="177"/>
    </row>
    <row r="30" spans="2:10" ht="15.75" customHeight="1">
      <c r="I30" s="177"/>
    </row>
    <row r="31" spans="2:10" ht="15.75" customHeight="1">
      <c r="I31" s="177"/>
    </row>
    <row r="32" spans="2:10" ht="15.75" customHeight="1">
      <c r="I32" s="177"/>
    </row>
    <row r="33" spans="9:9" ht="15.75" customHeight="1">
      <c r="I33" s="177"/>
    </row>
    <row r="34" spans="9:9" ht="15.75" customHeight="1">
      <c r="I34" s="177"/>
    </row>
    <row r="35" spans="9:9" ht="15.75" customHeight="1">
      <c r="I35" s="177"/>
    </row>
    <row r="36" spans="9:9" ht="15.75" customHeight="1">
      <c r="I36" s="177"/>
    </row>
    <row r="37" spans="9:9" ht="15.75" customHeight="1">
      <c r="I37" s="177"/>
    </row>
    <row r="38" spans="9:9" ht="15.75" customHeight="1">
      <c r="I38" s="177"/>
    </row>
    <row r="39" spans="9:9" ht="15.75" customHeight="1">
      <c r="I39" s="177"/>
    </row>
    <row r="40" spans="9:9" ht="15.75" customHeight="1">
      <c r="I40" s="177"/>
    </row>
    <row r="41" spans="9:9" ht="15.75" customHeight="1">
      <c r="I41" s="177"/>
    </row>
    <row r="42" spans="9:9" ht="15.75" customHeight="1">
      <c r="I42" s="177"/>
    </row>
    <row r="43" spans="9:9" ht="15.75" customHeight="1">
      <c r="I43" s="177"/>
    </row>
    <row r="44" spans="9:9" ht="15.75" customHeight="1">
      <c r="I44" s="177"/>
    </row>
    <row r="45" spans="9:9" ht="15.75" customHeight="1">
      <c r="I45" s="177"/>
    </row>
    <row r="46" spans="9:9" ht="15.75" customHeight="1">
      <c r="I46" s="177"/>
    </row>
    <row r="47" spans="9:9" ht="15.75" customHeight="1">
      <c r="I47" s="177"/>
    </row>
    <row r="48" spans="9:9" ht="15.75" customHeight="1">
      <c r="I48" s="177"/>
    </row>
    <row r="49" spans="9:9" ht="15.75" customHeight="1">
      <c r="I49" s="177"/>
    </row>
    <row r="50" spans="9:9" ht="15.75" customHeight="1">
      <c r="I50" s="177"/>
    </row>
    <row r="51" spans="9:9" ht="15.75" customHeight="1">
      <c r="I51" s="177"/>
    </row>
    <row r="52" spans="9:9" ht="15.75" customHeight="1">
      <c r="I52" s="177"/>
    </row>
    <row r="53" spans="9:9" ht="15.75" customHeight="1">
      <c r="I53" s="177"/>
    </row>
    <row r="54" spans="9:9" ht="15.75" customHeight="1">
      <c r="I54" s="177"/>
    </row>
    <row r="55" spans="9:9" ht="15.75" customHeight="1">
      <c r="I55" s="177"/>
    </row>
    <row r="56" spans="9:9" ht="15.75" customHeight="1">
      <c r="I56" s="177"/>
    </row>
    <row r="57" spans="9:9" ht="15.75" customHeight="1">
      <c r="I57" s="177"/>
    </row>
    <row r="58" spans="9:9" ht="15.75" customHeight="1">
      <c r="I58" s="177"/>
    </row>
    <row r="59" spans="9:9" ht="15.75" customHeight="1">
      <c r="I59" s="177"/>
    </row>
    <row r="60" spans="9:9" ht="15.75" customHeight="1">
      <c r="I60" s="177"/>
    </row>
    <row r="61" spans="9:9" ht="15.75" customHeight="1">
      <c r="I61" s="177"/>
    </row>
    <row r="62" spans="9:9" ht="15.75" customHeight="1">
      <c r="I62" s="177"/>
    </row>
    <row r="63" spans="9:9" ht="15.75" customHeight="1">
      <c r="I63" s="177"/>
    </row>
    <row r="64" spans="9:9" ht="15.75" customHeight="1">
      <c r="I64" s="177"/>
    </row>
    <row r="65" spans="9:9" ht="15.75" customHeight="1">
      <c r="I65" s="177"/>
    </row>
    <row r="66" spans="9:9" ht="15.75" customHeight="1">
      <c r="I66" s="177"/>
    </row>
    <row r="67" spans="9:9" ht="15.75" customHeight="1">
      <c r="I67" s="177"/>
    </row>
    <row r="68" spans="9:9" ht="15.75" customHeight="1">
      <c r="I68" s="177"/>
    </row>
    <row r="69" spans="9:9" ht="15.75" customHeight="1">
      <c r="I69" s="177"/>
    </row>
    <row r="70" spans="9:9" ht="15.75" customHeight="1">
      <c r="I70" s="177"/>
    </row>
    <row r="71" spans="9:9" ht="15.75" customHeight="1">
      <c r="I71" s="177"/>
    </row>
    <row r="72" spans="9:9" ht="15.75" customHeight="1">
      <c r="I72" s="177"/>
    </row>
    <row r="73" spans="9:9" ht="15.75" customHeight="1">
      <c r="I73" s="177"/>
    </row>
    <row r="74" spans="9:9" ht="15.75" customHeight="1">
      <c r="I74" s="177"/>
    </row>
    <row r="75" spans="9:9" ht="15.75" customHeight="1">
      <c r="I75" s="177"/>
    </row>
    <row r="76" spans="9:9" ht="15.75" customHeight="1">
      <c r="I76" s="177"/>
    </row>
    <row r="77" spans="9:9" ht="15.75" customHeight="1">
      <c r="I77" s="177"/>
    </row>
    <row r="78" spans="9:9" ht="15.75" customHeight="1">
      <c r="I78" s="177"/>
    </row>
    <row r="79" spans="9:9" ht="15.75" customHeight="1">
      <c r="I79" s="177"/>
    </row>
    <row r="80" spans="9:9" ht="15.75" customHeight="1">
      <c r="I80" s="177"/>
    </row>
    <row r="81" spans="9:9" ht="15.75" customHeight="1">
      <c r="I81" s="177"/>
    </row>
    <row r="82" spans="9:9" ht="15.75" customHeight="1">
      <c r="I82" s="177"/>
    </row>
    <row r="83" spans="9:9" ht="15.75" customHeight="1">
      <c r="I83" s="177"/>
    </row>
    <row r="84" spans="9:9" ht="15.75" customHeight="1">
      <c r="I84" s="177"/>
    </row>
    <row r="85" spans="9:9" ht="15.75" customHeight="1">
      <c r="I85" s="177"/>
    </row>
    <row r="86" spans="9:9" ht="15.75" customHeight="1">
      <c r="I86" s="177"/>
    </row>
    <row r="87" spans="9:9" ht="15.75" customHeight="1">
      <c r="I87" s="177"/>
    </row>
    <row r="88" spans="9:9" ht="15.75" customHeight="1">
      <c r="I88" s="177"/>
    </row>
    <row r="89" spans="9:9" ht="15.75" customHeight="1">
      <c r="I89" s="177"/>
    </row>
    <row r="90" spans="9:9" ht="15.75" customHeight="1">
      <c r="I90" s="177"/>
    </row>
    <row r="91" spans="9:9" ht="15.75" customHeight="1">
      <c r="I91" s="177"/>
    </row>
    <row r="92" spans="9:9" ht="15.75" customHeight="1">
      <c r="I92" s="177"/>
    </row>
    <row r="93" spans="9:9" ht="15.75" customHeight="1">
      <c r="I93" s="177"/>
    </row>
    <row r="94" spans="9:9" ht="15.75" customHeight="1">
      <c r="I94" s="177"/>
    </row>
    <row r="95" spans="9:9" ht="15.75" customHeight="1">
      <c r="I95" s="177"/>
    </row>
    <row r="96" spans="9:9" ht="15.75" customHeight="1">
      <c r="I96" s="177"/>
    </row>
    <row r="97" spans="9:9" ht="15.75" customHeight="1">
      <c r="I97" s="177"/>
    </row>
    <row r="98" spans="9:9" ht="15.75" customHeight="1">
      <c r="I98" s="177"/>
    </row>
    <row r="99" spans="9:9" ht="15.75" customHeight="1">
      <c r="I99" s="177"/>
    </row>
    <row r="100" spans="9:9" ht="15.75" customHeight="1">
      <c r="I100" s="177"/>
    </row>
    <row r="101" spans="9:9" ht="15.75" customHeight="1">
      <c r="I101" s="177"/>
    </row>
    <row r="102" spans="9:9" ht="15.75" customHeight="1">
      <c r="I102" s="177"/>
    </row>
    <row r="103" spans="9:9" ht="15.75" customHeight="1">
      <c r="I103" s="177"/>
    </row>
    <row r="104" spans="9:9" ht="15.75" customHeight="1">
      <c r="I104" s="177"/>
    </row>
    <row r="105" spans="9:9" ht="15.75" customHeight="1">
      <c r="I105" s="177"/>
    </row>
    <row r="106" spans="9:9" ht="15.75" customHeight="1">
      <c r="I106" s="177"/>
    </row>
    <row r="107" spans="9:9" ht="15.75" customHeight="1">
      <c r="I107" s="177"/>
    </row>
    <row r="108" spans="9:9" ht="15.75" customHeight="1">
      <c r="I108" s="177"/>
    </row>
    <row r="109" spans="9:9" ht="15.75" customHeight="1">
      <c r="I109" s="177"/>
    </row>
    <row r="110" spans="9:9" ht="15.75" customHeight="1">
      <c r="I110" s="177"/>
    </row>
    <row r="111" spans="9:9" ht="15.75" customHeight="1">
      <c r="I111" s="177"/>
    </row>
    <row r="112" spans="9:9" ht="15.75" customHeight="1">
      <c r="I112" s="177"/>
    </row>
    <row r="113" spans="9:9" ht="15.75" customHeight="1">
      <c r="I113" s="177"/>
    </row>
    <row r="114" spans="9:9" ht="15.75" customHeight="1">
      <c r="I114" s="177"/>
    </row>
    <row r="115" spans="9:9" ht="15.75" customHeight="1">
      <c r="I115" s="177"/>
    </row>
    <row r="116" spans="9:9" ht="15.75" customHeight="1">
      <c r="I116" s="177"/>
    </row>
    <row r="117" spans="9:9" ht="15.75" customHeight="1">
      <c r="I117" s="177"/>
    </row>
    <row r="118" spans="9:9" ht="15.75" customHeight="1">
      <c r="I118" s="177"/>
    </row>
    <row r="119" spans="9:9" ht="15.75" customHeight="1">
      <c r="I119" s="177"/>
    </row>
    <row r="120" spans="9:9" ht="15.75" customHeight="1">
      <c r="I120" s="177"/>
    </row>
    <row r="121" spans="9:9" ht="15.75" customHeight="1">
      <c r="I121" s="177"/>
    </row>
    <row r="122" spans="9:9" ht="15.75" customHeight="1">
      <c r="I122" s="177"/>
    </row>
    <row r="123" spans="9:9" ht="15.75" customHeight="1">
      <c r="I123" s="177"/>
    </row>
    <row r="124" spans="9:9" ht="15.75" customHeight="1">
      <c r="I124" s="177"/>
    </row>
    <row r="125" spans="9:9" ht="15.75" customHeight="1">
      <c r="I125" s="177"/>
    </row>
    <row r="126" spans="9:9" ht="15.75" customHeight="1">
      <c r="I126" s="177"/>
    </row>
    <row r="127" spans="9:9" ht="15.75" customHeight="1">
      <c r="I127" s="177"/>
    </row>
    <row r="128" spans="9:9" ht="15.75" customHeight="1">
      <c r="I128" s="177"/>
    </row>
    <row r="129" spans="9:9" ht="15.75" customHeight="1">
      <c r="I129" s="177"/>
    </row>
    <row r="130" spans="9:9" ht="15.75" customHeight="1">
      <c r="I130" s="177"/>
    </row>
    <row r="131" spans="9:9" ht="15.75" customHeight="1">
      <c r="I131" s="177"/>
    </row>
    <row r="132" spans="9:9" ht="15.75" customHeight="1">
      <c r="I132" s="177"/>
    </row>
    <row r="133" spans="9:9" ht="15.75" customHeight="1">
      <c r="I133" s="177"/>
    </row>
    <row r="134" spans="9:9" ht="15.75" customHeight="1">
      <c r="I134" s="177"/>
    </row>
    <row r="135" spans="9:9" ht="15.75" customHeight="1">
      <c r="I135" s="177"/>
    </row>
    <row r="136" spans="9:9" ht="15.75" customHeight="1">
      <c r="I136" s="177"/>
    </row>
    <row r="137" spans="9:9" ht="15.75" customHeight="1">
      <c r="I137" s="177"/>
    </row>
    <row r="138" spans="9:9" ht="15.75" customHeight="1">
      <c r="I138" s="177"/>
    </row>
    <row r="139" spans="9:9" ht="15.75" customHeight="1">
      <c r="I139" s="177"/>
    </row>
    <row r="140" spans="9:9" ht="15.75" customHeight="1">
      <c r="I140" s="177"/>
    </row>
    <row r="141" spans="9:9" ht="15.75" customHeight="1">
      <c r="I141" s="177"/>
    </row>
    <row r="142" spans="9:9" ht="15.75" customHeight="1">
      <c r="I142" s="177"/>
    </row>
    <row r="143" spans="9:9" ht="15.75" customHeight="1">
      <c r="I143" s="177"/>
    </row>
    <row r="144" spans="9:9" ht="15.75" customHeight="1">
      <c r="I144" s="177"/>
    </row>
    <row r="145" spans="9:9" ht="15.75" customHeight="1">
      <c r="I145" s="177"/>
    </row>
    <row r="146" spans="9:9" ht="15.75" customHeight="1">
      <c r="I146" s="177"/>
    </row>
    <row r="147" spans="9:9" ht="15.75" customHeight="1">
      <c r="I147" s="177"/>
    </row>
    <row r="148" spans="9:9" ht="15.75" customHeight="1">
      <c r="I148" s="177"/>
    </row>
    <row r="149" spans="9:9" ht="15.75" customHeight="1">
      <c r="I149" s="177"/>
    </row>
    <row r="150" spans="9:9" ht="15.75" customHeight="1">
      <c r="I150" s="177"/>
    </row>
    <row r="151" spans="9:9" ht="15.75" customHeight="1">
      <c r="I151" s="177"/>
    </row>
    <row r="152" spans="9:9" ht="15.75" customHeight="1">
      <c r="I152" s="177"/>
    </row>
    <row r="153" spans="9:9" ht="15.75" customHeight="1">
      <c r="I153" s="177"/>
    </row>
    <row r="154" spans="9:9" ht="15.75" customHeight="1">
      <c r="I154" s="177"/>
    </row>
    <row r="155" spans="9:9" ht="15.75" customHeight="1">
      <c r="I155" s="177"/>
    </row>
    <row r="156" spans="9:9" ht="15.75" customHeight="1">
      <c r="I156" s="177"/>
    </row>
    <row r="157" spans="9:9" ht="15.75" customHeight="1">
      <c r="I157" s="177"/>
    </row>
    <row r="158" spans="9:9" ht="15.75" customHeight="1">
      <c r="I158" s="177"/>
    </row>
    <row r="159" spans="9:9" ht="15.75" customHeight="1">
      <c r="I159" s="177"/>
    </row>
    <row r="160" spans="9:9" ht="15.75" customHeight="1">
      <c r="I160" s="177"/>
    </row>
    <row r="161" spans="9:9" ht="15.75" customHeight="1">
      <c r="I161" s="177"/>
    </row>
    <row r="162" spans="9:9" ht="15.75" customHeight="1">
      <c r="I162" s="177"/>
    </row>
    <row r="163" spans="9:9" ht="15.75" customHeight="1">
      <c r="I163" s="177"/>
    </row>
    <row r="164" spans="9:9" ht="15.75" customHeight="1">
      <c r="I164" s="177"/>
    </row>
    <row r="165" spans="9:9" ht="15.75" customHeight="1">
      <c r="I165" s="177"/>
    </row>
    <row r="166" spans="9:9" ht="15.75" customHeight="1">
      <c r="I166" s="177"/>
    </row>
    <row r="167" spans="9:9" ht="15.75" customHeight="1">
      <c r="I167" s="177"/>
    </row>
    <row r="168" spans="9:9" ht="15.75" customHeight="1">
      <c r="I168" s="177"/>
    </row>
    <row r="169" spans="9:9" ht="15.75" customHeight="1">
      <c r="I169" s="177"/>
    </row>
    <row r="170" spans="9:9" ht="15.75" customHeight="1">
      <c r="I170" s="177"/>
    </row>
    <row r="171" spans="9:9" ht="15.75" customHeight="1">
      <c r="I171" s="177"/>
    </row>
    <row r="172" spans="9:9" ht="15.75" customHeight="1">
      <c r="I172" s="177"/>
    </row>
    <row r="173" spans="9:9" ht="15.75" customHeight="1">
      <c r="I173" s="177"/>
    </row>
    <row r="174" spans="9:9" ht="15.75" customHeight="1">
      <c r="I174" s="177"/>
    </row>
    <row r="175" spans="9:9" ht="15.75" customHeight="1">
      <c r="I175" s="177"/>
    </row>
    <row r="176" spans="9:9" ht="15.75" customHeight="1">
      <c r="I176" s="177"/>
    </row>
    <row r="177" spans="9:9" ht="15.75" customHeight="1">
      <c r="I177" s="177"/>
    </row>
    <row r="178" spans="9:9" ht="15.75" customHeight="1">
      <c r="I178" s="177"/>
    </row>
    <row r="179" spans="9:9" ht="15.75" customHeight="1">
      <c r="I179" s="177"/>
    </row>
    <row r="180" spans="9:9" ht="15.75" customHeight="1">
      <c r="I180" s="177"/>
    </row>
    <row r="181" spans="9:9" ht="15.75" customHeight="1">
      <c r="I181" s="177"/>
    </row>
    <row r="182" spans="9:9" ht="15.75" customHeight="1">
      <c r="I182" s="177"/>
    </row>
    <row r="183" spans="9:9" ht="15.75" customHeight="1">
      <c r="I183" s="177"/>
    </row>
    <row r="184" spans="9:9" ht="15.75" customHeight="1">
      <c r="I184" s="177"/>
    </row>
    <row r="185" spans="9:9" ht="15.75" customHeight="1">
      <c r="I185" s="177"/>
    </row>
    <row r="186" spans="9:9" ht="15.75" customHeight="1">
      <c r="I186" s="177"/>
    </row>
    <row r="187" spans="9:9" ht="15.75" customHeight="1">
      <c r="I187" s="177"/>
    </row>
    <row r="188" spans="9:9" ht="15.75" customHeight="1">
      <c r="I188" s="177"/>
    </row>
    <row r="189" spans="9:9" ht="15.75" customHeight="1">
      <c r="I189" s="177"/>
    </row>
    <row r="190" spans="9:9" ht="15.75" customHeight="1">
      <c r="I190" s="177"/>
    </row>
    <row r="191" spans="9:9" ht="15.75" customHeight="1">
      <c r="I191" s="177"/>
    </row>
    <row r="192" spans="9:9" ht="15.75" customHeight="1">
      <c r="I192" s="177"/>
    </row>
    <row r="193" spans="9:9" ht="15.75" customHeight="1">
      <c r="I193" s="177"/>
    </row>
    <row r="194" spans="9:9" ht="15.75" customHeight="1">
      <c r="I194" s="177"/>
    </row>
    <row r="195" spans="9:9" ht="15.75" customHeight="1">
      <c r="I195" s="177"/>
    </row>
    <row r="196" spans="9:9" ht="15.75" customHeight="1">
      <c r="I196" s="177"/>
    </row>
    <row r="197" spans="9:9" ht="15.75" customHeight="1">
      <c r="I197" s="177"/>
    </row>
    <row r="198" spans="9:9" ht="15.75" customHeight="1">
      <c r="I198" s="177"/>
    </row>
    <row r="199" spans="9:9" ht="15.75" customHeight="1">
      <c r="I199" s="177"/>
    </row>
    <row r="200" spans="9:9" ht="15.75" customHeight="1">
      <c r="I200" s="177"/>
    </row>
    <row r="201" spans="9:9" ht="15.75" customHeight="1">
      <c r="I201" s="177"/>
    </row>
    <row r="202" spans="9:9" ht="15.75" customHeight="1">
      <c r="I202" s="177"/>
    </row>
    <row r="203" spans="9:9" ht="15.75" customHeight="1">
      <c r="I203" s="177"/>
    </row>
    <row r="204" spans="9:9" ht="15.75" customHeight="1">
      <c r="I204" s="177"/>
    </row>
    <row r="205" spans="9:9" ht="15.75" customHeight="1">
      <c r="I205" s="177"/>
    </row>
    <row r="206" spans="9:9" ht="15.75" customHeight="1">
      <c r="I206" s="177"/>
    </row>
    <row r="207" spans="9:9" ht="15.75" customHeight="1">
      <c r="I207" s="177"/>
    </row>
    <row r="208" spans="9:9" ht="15.75" customHeight="1">
      <c r="I208" s="177"/>
    </row>
    <row r="209" spans="9:9" ht="15.75" customHeight="1">
      <c r="I209" s="177"/>
    </row>
    <row r="210" spans="9:9" ht="15.75" customHeight="1">
      <c r="I210" s="177"/>
    </row>
    <row r="211" spans="9:9" ht="15.75" customHeight="1">
      <c r="I211" s="177"/>
    </row>
    <row r="212" spans="9:9" ht="15.75" customHeight="1">
      <c r="I212" s="177"/>
    </row>
    <row r="213" spans="9:9" ht="15.75" customHeight="1">
      <c r="I213" s="177"/>
    </row>
    <row r="214" spans="9:9" ht="15.75" customHeight="1">
      <c r="I214" s="177"/>
    </row>
    <row r="215" spans="9:9" ht="15.75" customHeight="1">
      <c r="I215" s="177"/>
    </row>
    <row r="216" spans="9:9" ht="15.75" customHeight="1">
      <c r="I216" s="177"/>
    </row>
    <row r="217" spans="9:9" ht="15.75" customHeight="1">
      <c r="I217" s="177"/>
    </row>
    <row r="218" spans="9:9" ht="15.75" customHeight="1">
      <c r="I218" s="177"/>
    </row>
    <row r="219" spans="9:9" ht="15.75" customHeight="1">
      <c r="I219" s="177"/>
    </row>
    <row r="220" spans="9:9" ht="15.75" customHeight="1">
      <c r="I220" s="177"/>
    </row>
    <row r="221" spans="9:9" ht="15.75" customHeight="1">
      <c r="I221" s="177"/>
    </row>
    <row r="222" spans="9:9" ht="15.75" customHeight="1">
      <c r="I222" s="177"/>
    </row>
    <row r="223" spans="9:9" ht="15.75" customHeight="1">
      <c r="I223" s="177"/>
    </row>
    <row r="224" spans="9:9" ht="15.75" customHeight="1">
      <c r="I224" s="177"/>
    </row>
    <row r="225" spans="9:9" ht="15.75" customHeight="1">
      <c r="I225" s="177"/>
    </row>
    <row r="226" spans="9:9" ht="15.75" customHeight="1">
      <c r="I226" s="177"/>
    </row>
    <row r="227" spans="9:9" ht="15.75" customHeight="1">
      <c r="I227" s="177"/>
    </row>
    <row r="228" spans="9:9" ht="15.75" customHeight="1">
      <c r="I228" s="177"/>
    </row>
    <row r="229" spans="9:9" ht="15.75" customHeight="1">
      <c r="I229" s="177"/>
    </row>
    <row r="230" spans="9:9" ht="15.75" customHeight="1">
      <c r="I230" s="177"/>
    </row>
    <row r="231" spans="9:9" ht="15.75" customHeight="1">
      <c r="I231" s="177"/>
    </row>
    <row r="232" spans="9:9" ht="15.75" customHeight="1">
      <c r="I232" s="177"/>
    </row>
    <row r="233" spans="9:9" ht="15.75" customHeight="1">
      <c r="I233" s="177"/>
    </row>
    <row r="234" spans="9:9" ht="15.75" customHeight="1">
      <c r="I234" s="177"/>
    </row>
    <row r="235" spans="9:9" ht="15.75" customHeight="1">
      <c r="I235" s="177"/>
    </row>
    <row r="236" spans="9:9" ht="15.75" customHeight="1">
      <c r="I236" s="177"/>
    </row>
    <row r="237" spans="9:9" ht="15.75" customHeight="1">
      <c r="I237" s="177"/>
    </row>
    <row r="238" spans="9:9" ht="15.75" customHeight="1">
      <c r="I238" s="177"/>
    </row>
    <row r="239" spans="9:9" ht="15.75" customHeight="1">
      <c r="I239" s="177"/>
    </row>
    <row r="240" spans="9:9" ht="15.75" customHeight="1">
      <c r="I240" s="177"/>
    </row>
    <row r="241" spans="9:9" ht="15.75" customHeight="1">
      <c r="I241" s="177"/>
    </row>
    <row r="242" spans="9:9" ht="15.75" customHeight="1">
      <c r="I242" s="177"/>
    </row>
    <row r="243" spans="9:9" ht="15.75" customHeight="1">
      <c r="I243" s="177"/>
    </row>
    <row r="244" spans="9:9" ht="15.75" customHeight="1">
      <c r="I244" s="177"/>
    </row>
    <row r="245" spans="9:9" ht="15.75" customHeight="1">
      <c r="I245" s="177"/>
    </row>
    <row r="246" spans="9:9" ht="15.75" customHeight="1">
      <c r="I246" s="177"/>
    </row>
    <row r="247" spans="9:9" ht="15.75" customHeight="1">
      <c r="I247" s="177"/>
    </row>
    <row r="248" spans="9:9" ht="15.75" customHeight="1">
      <c r="I248" s="177"/>
    </row>
    <row r="249" spans="9:9" ht="15.75" customHeight="1">
      <c r="I249" s="177"/>
    </row>
    <row r="250" spans="9:9" ht="15.75" customHeight="1">
      <c r="I250" s="177"/>
    </row>
    <row r="251" spans="9:9" ht="15.75" customHeight="1">
      <c r="I251" s="177"/>
    </row>
    <row r="252" spans="9:9" ht="15.75" customHeight="1">
      <c r="I252" s="177"/>
    </row>
    <row r="253" spans="9:9" ht="15.75" customHeight="1">
      <c r="I253" s="177"/>
    </row>
    <row r="254" spans="9:9" ht="15.75" customHeight="1">
      <c r="I254" s="177"/>
    </row>
    <row r="255" spans="9:9" ht="15.75" customHeight="1">
      <c r="I255" s="177"/>
    </row>
    <row r="256" spans="9:9" ht="15.75" customHeight="1">
      <c r="I256" s="177"/>
    </row>
    <row r="257" spans="9:9" ht="15.75" customHeight="1">
      <c r="I257" s="177"/>
    </row>
    <row r="258" spans="9:9" ht="15.75" customHeight="1">
      <c r="I258" s="177"/>
    </row>
    <row r="259" spans="9:9" ht="15.75" customHeight="1">
      <c r="I259" s="177"/>
    </row>
    <row r="260" spans="9:9" ht="15.75" customHeight="1">
      <c r="I260" s="177"/>
    </row>
    <row r="261" spans="9:9" ht="15.75" customHeight="1">
      <c r="I261" s="177"/>
    </row>
    <row r="262" spans="9:9" ht="15.75" customHeight="1">
      <c r="I262" s="177"/>
    </row>
    <row r="263" spans="9:9" ht="15.75" customHeight="1">
      <c r="I263" s="177"/>
    </row>
    <row r="264" spans="9:9" ht="15.75" customHeight="1">
      <c r="I264" s="177"/>
    </row>
    <row r="265" spans="9:9" ht="15.75" customHeight="1">
      <c r="I265" s="177"/>
    </row>
    <row r="266" spans="9:9" ht="15.75" customHeight="1">
      <c r="I266" s="177"/>
    </row>
    <row r="267" spans="9:9" ht="15.75" customHeight="1">
      <c r="I267" s="177"/>
    </row>
    <row r="268" spans="9:9" ht="15.75" customHeight="1">
      <c r="I268" s="177"/>
    </row>
    <row r="269" spans="9:9" ht="15.75" customHeight="1">
      <c r="I269" s="177"/>
    </row>
    <row r="270" spans="9:9" ht="15.75" customHeight="1">
      <c r="I270" s="177"/>
    </row>
    <row r="271" spans="9:9" ht="15.75" customHeight="1">
      <c r="I271" s="177"/>
    </row>
    <row r="272" spans="9:9" ht="15.75" customHeight="1">
      <c r="I272" s="177"/>
    </row>
    <row r="273" spans="9:9" ht="15.75" customHeight="1">
      <c r="I273" s="177"/>
    </row>
    <row r="274" spans="9:9" ht="15.75" customHeight="1">
      <c r="I274" s="177"/>
    </row>
    <row r="275" spans="9:9" ht="15.75" customHeight="1">
      <c r="I275" s="177"/>
    </row>
    <row r="276" spans="9:9" ht="15.75" customHeight="1">
      <c r="I276" s="177"/>
    </row>
    <row r="277" spans="9:9" ht="15.75" customHeight="1">
      <c r="I277" s="177"/>
    </row>
    <row r="278" spans="9:9" ht="15.75" customHeight="1">
      <c r="I278" s="177"/>
    </row>
    <row r="279" spans="9:9" ht="15.75" customHeight="1">
      <c r="I279" s="177"/>
    </row>
    <row r="280" spans="9:9" ht="15.75" customHeight="1">
      <c r="I280" s="177"/>
    </row>
    <row r="281" spans="9:9" ht="15.75" customHeight="1">
      <c r="I281" s="177"/>
    </row>
    <row r="282" spans="9:9" ht="15.75" customHeight="1">
      <c r="I282" s="177"/>
    </row>
    <row r="283" spans="9:9" ht="15.75" customHeight="1">
      <c r="I283" s="177"/>
    </row>
    <row r="284" spans="9:9" ht="15.75" customHeight="1">
      <c r="I284" s="177"/>
    </row>
    <row r="285" spans="9:9" ht="15.75" customHeight="1">
      <c r="I285" s="177"/>
    </row>
    <row r="286" spans="9:9" ht="15.75" customHeight="1">
      <c r="I286" s="177"/>
    </row>
    <row r="287" spans="9:9" ht="15.75" customHeight="1">
      <c r="I287" s="177"/>
    </row>
    <row r="288" spans="9:9" ht="15.75" customHeight="1">
      <c r="I288" s="177"/>
    </row>
    <row r="289" spans="9:9" ht="15.75" customHeight="1">
      <c r="I289" s="177"/>
    </row>
    <row r="290" spans="9:9" ht="15.75" customHeight="1">
      <c r="I290" s="177"/>
    </row>
    <row r="291" spans="9:9" ht="15.75" customHeight="1">
      <c r="I291" s="177"/>
    </row>
    <row r="292" spans="9:9" ht="15.75" customHeight="1">
      <c r="I292" s="177"/>
    </row>
    <row r="293" spans="9:9" ht="15.75" customHeight="1">
      <c r="I293" s="177"/>
    </row>
    <row r="294" spans="9:9" ht="15.75" customHeight="1">
      <c r="I294" s="177"/>
    </row>
    <row r="295" spans="9:9" ht="15.75" customHeight="1">
      <c r="I295" s="177"/>
    </row>
    <row r="296" spans="9:9" ht="15.75" customHeight="1">
      <c r="I296" s="177"/>
    </row>
    <row r="297" spans="9:9" ht="15.75" customHeight="1">
      <c r="I297" s="177"/>
    </row>
    <row r="298" spans="9:9" ht="15.75" customHeight="1">
      <c r="I298" s="177"/>
    </row>
    <row r="299" spans="9:9" ht="15.75" customHeight="1">
      <c r="I299" s="177"/>
    </row>
    <row r="300" spans="9:9" ht="15.75" customHeight="1">
      <c r="I300" s="177"/>
    </row>
    <row r="301" spans="9:9" ht="15.75" customHeight="1">
      <c r="I301" s="177"/>
    </row>
    <row r="302" spans="9:9" ht="15.75" customHeight="1">
      <c r="I302" s="177"/>
    </row>
    <row r="303" spans="9:9" ht="15.75" customHeight="1">
      <c r="I303" s="177"/>
    </row>
    <row r="304" spans="9:9" ht="15.75" customHeight="1">
      <c r="I304" s="177"/>
    </row>
    <row r="305" spans="9:9" ht="15.75" customHeight="1">
      <c r="I305" s="177"/>
    </row>
    <row r="306" spans="9:9" ht="15.75" customHeight="1">
      <c r="I306" s="177"/>
    </row>
    <row r="307" spans="9:9" ht="15.75" customHeight="1">
      <c r="I307" s="177"/>
    </row>
    <row r="308" spans="9:9" ht="15.75" customHeight="1">
      <c r="I308" s="177"/>
    </row>
    <row r="309" spans="9:9" ht="15.75" customHeight="1">
      <c r="I309" s="177"/>
    </row>
    <row r="310" spans="9:9" ht="15.75" customHeight="1">
      <c r="I310" s="177"/>
    </row>
    <row r="311" spans="9:9" ht="15.75" customHeight="1">
      <c r="I311" s="177"/>
    </row>
    <row r="312" spans="9:9" ht="15.75" customHeight="1">
      <c r="I312" s="177"/>
    </row>
    <row r="313" spans="9:9" ht="15.75" customHeight="1">
      <c r="I313" s="177"/>
    </row>
    <row r="314" spans="9:9" ht="15.75" customHeight="1">
      <c r="I314" s="177"/>
    </row>
    <row r="315" spans="9:9" ht="15.75" customHeight="1">
      <c r="I315" s="177"/>
    </row>
    <row r="316" spans="9:9" ht="15.75" customHeight="1">
      <c r="I316" s="177"/>
    </row>
    <row r="317" spans="9:9" ht="15.75" customHeight="1">
      <c r="I317" s="177"/>
    </row>
    <row r="318" spans="9:9" ht="15.75" customHeight="1">
      <c r="I318" s="177"/>
    </row>
    <row r="319" spans="9:9" ht="15.75" customHeight="1">
      <c r="I319" s="177"/>
    </row>
    <row r="320" spans="9:9" ht="15.75" customHeight="1">
      <c r="I320" s="177"/>
    </row>
    <row r="321" spans="9:9" ht="15.75" customHeight="1">
      <c r="I321" s="177"/>
    </row>
    <row r="322" spans="9:9" ht="15.75" customHeight="1">
      <c r="I322" s="177"/>
    </row>
    <row r="323" spans="9:9" ht="15.75" customHeight="1">
      <c r="I323" s="177"/>
    </row>
    <row r="324" spans="9:9" ht="15.75" customHeight="1">
      <c r="I324" s="177"/>
    </row>
    <row r="325" spans="9:9" ht="15.75" customHeight="1">
      <c r="I325" s="177"/>
    </row>
    <row r="326" spans="9:9" ht="15.75" customHeight="1">
      <c r="I326" s="177"/>
    </row>
    <row r="327" spans="9:9" ht="15.75" customHeight="1">
      <c r="I327" s="177"/>
    </row>
    <row r="328" spans="9:9" ht="15.75" customHeight="1">
      <c r="I328" s="177"/>
    </row>
    <row r="329" spans="9:9" ht="15.75" customHeight="1">
      <c r="I329" s="177"/>
    </row>
    <row r="330" spans="9:9" ht="15.75" customHeight="1">
      <c r="I330" s="177"/>
    </row>
    <row r="331" spans="9:9" ht="15.75" customHeight="1">
      <c r="I331" s="177"/>
    </row>
    <row r="332" spans="9:9" ht="15.75" customHeight="1">
      <c r="I332" s="177"/>
    </row>
    <row r="333" spans="9:9" ht="15.75" customHeight="1">
      <c r="I333" s="177"/>
    </row>
    <row r="334" spans="9:9" ht="15.75" customHeight="1">
      <c r="I334" s="177"/>
    </row>
    <row r="335" spans="9:9" ht="15.75" customHeight="1">
      <c r="I335" s="177"/>
    </row>
    <row r="336" spans="9:9" ht="15.75" customHeight="1">
      <c r="I336" s="177"/>
    </row>
    <row r="337" spans="9:9" ht="15.75" customHeight="1">
      <c r="I337" s="177"/>
    </row>
    <row r="338" spans="9:9" ht="15.75" customHeight="1">
      <c r="I338" s="177"/>
    </row>
    <row r="339" spans="9:9" ht="15.75" customHeight="1">
      <c r="I339" s="177"/>
    </row>
    <row r="340" spans="9:9" ht="15.75" customHeight="1">
      <c r="I340" s="177"/>
    </row>
    <row r="341" spans="9:9" ht="15.75" customHeight="1">
      <c r="I341" s="177"/>
    </row>
    <row r="342" spans="9:9" ht="15.75" customHeight="1">
      <c r="I342" s="177"/>
    </row>
    <row r="343" spans="9:9" ht="15.75" customHeight="1">
      <c r="I343" s="177"/>
    </row>
    <row r="344" spans="9:9" ht="15.75" customHeight="1">
      <c r="I344" s="177"/>
    </row>
    <row r="345" spans="9:9" ht="15.75" customHeight="1">
      <c r="I345" s="177"/>
    </row>
    <row r="346" spans="9:9" ht="15.75" customHeight="1">
      <c r="I346" s="177"/>
    </row>
    <row r="347" spans="9:9" ht="15.75" customHeight="1">
      <c r="I347" s="177"/>
    </row>
    <row r="348" spans="9:9" ht="15.75" customHeight="1">
      <c r="I348" s="177"/>
    </row>
    <row r="349" spans="9:9" ht="15.75" customHeight="1">
      <c r="I349" s="177"/>
    </row>
    <row r="350" spans="9:9" ht="15.75" customHeight="1">
      <c r="I350" s="177"/>
    </row>
    <row r="351" spans="9:9" ht="15.75" customHeight="1">
      <c r="I351" s="177"/>
    </row>
    <row r="352" spans="9:9" ht="15.75" customHeight="1">
      <c r="I352" s="177"/>
    </row>
    <row r="353" spans="9:9" ht="15.75" customHeight="1">
      <c r="I353" s="177"/>
    </row>
    <row r="354" spans="9:9" ht="15.75" customHeight="1">
      <c r="I354" s="177"/>
    </row>
    <row r="355" spans="9:9" ht="15.75" customHeight="1">
      <c r="I355" s="177"/>
    </row>
    <row r="356" spans="9:9" ht="15.75" customHeight="1">
      <c r="I356" s="177"/>
    </row>
    <row r="357" spans="9:9" ht="15.75" customHeight="1">
      <c r="I357" s="177"/>
    </row>
    <row r="358" spans="9:9" ht="15.75" customHeight="1">
      <c r="I358" s="177"/>
    </row>
    <row r="359" spans="9:9" ht="15.75" customHeight="1">
      <c r="I359" s="177"/>
    </row>
    <row r="360" spans="9:9" ht="15.75" customHeight="1">
      <c r="I360" s="177"/>
    </row>
    <row r="361" spans="9:9" ht="15.75" customHeight="1">
      <c r="I361" s="177"/>
    </row>
    <row r="362" spans="9:9" ht="15.75" customHeight="1">
      <c r="I362" s="177"/>
    </row>
    <row r="363" spans="9:9" ht="15.75" customHeight="1">
      <c r="I363" s="177"/>
    </row>
    <row r="364" spans="9:9" ht="15.75" customHeight="1">
      <c r="I364" s="177"/>
    </row>
    <row r="365" spans="9:9" ht="15.75" customHeight="1">
      <c r="I365" s="177"/>
    </row>
    <row r="366" spans="9:9" ht="15.75" customHeight="1">
      <c r="I366" s="177"/>
    </row>
    <row r="367" spans="9:9" ht="15.75" customHeight="1">
      <c r="I367" s="177"/>
    </row>
    <row r="368" spans="9:9" ht="15.75" customHeight="1">
      <c r="I368" s="177"/>
    </row>
    <row r="369" spans="9:9" ht="15.75" customHeight="1">
      <c r="I369" s="177"/>
    </row>
    <row r="370" spans="9:9" ht="15.75" customHeight="1">
      <c r="I370" s="177"/>
    </row>
    <row r="371" spans="9:9" ht="15.75" customHeight="1">
      <c r="I371" s="177"/>
    </row>
    <row r="372" spans="9:9" ht="15.75" customHeight="1">
      <c r="I372" s="177"/>
    </row>
    <row r="373" spans="9:9" ht="15.75" customHeight="1">
      <c r="I373" s="177"/>
    </row>
    <row r="374" spans="9:9" ht="15.75" customHeight="1">
      <c r="I374" s="177"/>
    </row>
    <row r="375" spans="9:9" ht="15.75" customHeight="1">
      <c r="I375" s="177"/>
    </row>
    <row r="376" spans="9:9" ht="15.75" customHeight="1">
      <c r="I376" s="177"/>
    </row>
    <row r="377" spans="9:9" ht="15.75" customHeight="1">
      <c r="I377" s="177"/>
    </row>
    <row r="378" spans="9:9" ht="15.75" customHeight="1">
      <c r="I378" s="177"/>
    </row>
    <row r="379" spans="9:9" ht="15.75" customHeight="1">
      <c r="I379" s="177"/>
    </row>
    <row r="380" spans="9:9" ht="15.75" customHeight="1">
      <c r="I380" s="177"/>
    </row>
    <row r="381" spans="9:9" ht="15.75" customHeight="1">
      <c r="I381" s="177"/>
    </row>
    <row r="382" spans="9:9" ht="15.75" customHeight="1">
      <c r="I382" s="177"/>
    </row>
    <row r="383" spans="9:9" ht="15.75" customHeight="1">
      <c r="I383" s="177"/>
    </row>
    <row r="384" spans="9:9" ht="15.75" customHeight="1">
      <c r="I384" s="177"/>
    </row>
    <row r="385" spans="9:9" ht="15.75" customHeight="1">
      <c r="I385" s="177"/>
    </row>
    <row r="386" spans="9:9" ht="15.75" customHeight="1">
      <c r="I386" s="177"/>
    </row>
    <row r="387" spans="9:9" ht="15.75" customHeight="1">
      <c r="I387" s="177"/>
    </row>
    <row r="388" spans="9:9" ht="15.75" customHeight="1">
      <c r="I388" s="177"/>
    </row>
    <row r="389" spans="9:9" ht="15.75" customHeight="1">
      <c r="I389" s="177"/>
    </row>
    <row r="390" spans="9:9" ht="15.75" customHeight="1">
      <c r="I390" s="177"/>
    </row>
    <row r="391" spans="9:9" ht="15.75" customHeight="1">
      <c r="I391" s="177"/>
    </row>
    <row r="392" spans="9:9" ht="15.75" customHeight="1">
      <c r="I392" s="177"/>
    </row>
    <row r="393" spans="9:9" ht="15.75" customHeight="1">
      <c r="I393" s="177"/>
    </row>
    <row r="394" spans="9:9" ht="15.75" customHeight="1">
      <c r="I394" s="177"/>
    </row>
    <row r="395" spans="9:9" ht="15.75" customHeight="1">
      <c r="I395" s="177"/>
    </row>
    <row r="396" spans="9:9" ht="15.75" customHeight="1">
      <c r="I396" s="177"/>
    </row>
    <row r="397" spans="9:9" ht="15.75" customHeight="1">
      <c r="I397" s="177"/>
    </row>
    <row r="398" spans="9:9" ht="15.75" customHeight="1">
      <c r="I398" s="177"/>
    </row>
    <row r="399" spans="9:9" ht="15.75" customHeight="1">
      <c r="I399" s="177"/>
    </row>
    <row r="400" spans="9:9" ht="15.75" customHeight="1">
      <c r="I400" s="177"/>
    </row>
    <row r="401" spans="9:9" ht="15.75" customHeight="1">
      <c r="I401" s="177"/>
    </row>
    <row r="402" spans="9:9" ht="15.75" customHeight="1">
      <c r="I402" s="177"/>
    </row>
    <row r="403" spans="9:9" ht="15.75" customHeight="1">
      <c r="I403" s="177"/>
    </row>
    <row r="404" spans="9:9" ht="15.75" customHeight="1">
      <c r="I404" s="177"/>
    </row>
    <row r="405" spans="9:9" ht="15.75" customHeight="1">
      <c r="I405" s="177"/>
    </row>
    <row r="406" spans="9:9" ht="15.75" customHeight="1">
      <c r="I406" s="177"/>
    </row>
    <row r="407" spans="9:9" ht="15.75" customHeight="1">
      <c r="I407" s="177"/>
    </row>
    <row r="408" spans="9:9" ht="15.75" customHeight="1">
      <c r="I408" s="177"/>
    </row>
    <row r="409" spans="9:9" ht="15.75" customHeight="1">
      <c r="I409" s="177"/>
    </row>
    <row r="410" spans="9:9" ht="15.75" customHeight="1">
      <c r="I410" s="177"/>
    </row>
    <row r="411" spans="9:9" ht="15.75" customHeight="1">
      <c r="I411" s="177"/>
    </row>
    <row r="412" spans="9:9" ht="15.75" customHeight="1">
      <c r="I412" s="177"/>
    </row>
    <row r="413" spans="9:9" ht="15.75" customHeight="1">
      <c r="I413" s="177"/>
    </row>
    <row r="414" spans="9:9" ht="15.75" customHeight="1">
      <c r="I414" s="177"/>
    </row>
    <row r="415" spans="9:9" ht="15.75" customHeight="1">
      <c r="I415" s="177"/>
    </row>
    <row r="416" spans="9:9" ht="15.75" customHeight="1">
      <c r="I416" s="177"/>
    </row>
    <row r="417" spans="9:9" ht="15.75" customHeight="1">
      <c r="I417" s="177"/>
    </row>
    <row r="418" spans="9:9" ht="15.75" customHeight="1">
      <c r="I418" s="177"/>
    </row>
    <row r="419" spans="9:9" ht="15.75" customHeight="1">
      <c r="I419" s="177"/>
    </row>
    <row r="420" spans="9:9" ht="15.75" customHeight="1">
      <c r="I420" s="177"/>
    </row>
    <row r="421" spans="9:9" ht="15.75" customHeight="1">
      <c r="I421" s="177"/>
    </row>
    <row r="422" spans="9:9" ht="15.75" customHeight="1">
      <c r="I422" s="177"/>
    </row>
    <row r="423" spans="9:9" ht="15.75" customHeight="1">
      <c r="I423" s="177"/>
    </row>
    <row r="424" spans="9:9" ht="15.75" customHeight="1">
      <c r="I424" s="177"/>
    </row>
    <row r="425" spans="9:9" ht="15.75" customHeight="1">
      <c r="I425" s="177"/>
    </row>
    <row r="426" spans="9:9" ht="15.75" customHeight="1">
      <c r="I426" s="177"/>
    </row>
    <row r="427" spans="9:9" ht="15.75" customHeight="1">
      <c r="I427" s="177"/>
    </row>
    <row r="428" spans="9:9" ht="15.75" customHeight="1">
      <c r="I428" s="177"/>
    </row>
    <row r="429" spans="9:9" ht="15.75" customHeight="1">
      <c r="I429" s="177"/>
    </row>
    <row r="430" spans="9:9" ht="15.75" customHeight="1">
      <c r="I430" s="177"/>
    </row>
    <row r="431" spans="9:9" ht="15.75" customHeight="1">
      <c r="I431" s="177"/>
    </row>
    <row r="432" spans="9:9" ht="15.75" customHeight="1">
      <c r="I432" s="177"/>
    </row>
    <row r="433" spans="9:9" ht="15.75" customHeight="1">
      <c r="I433" s="177"/>
    </row>
    <row r="434" spans="9:9" ht="15.75" customHeight="1">
      <c r="I434" s="177"/>
    </row>
    <row r="435" spans="9:9" ht="15.75" customHeight="1">
      <c r="I435" s="177"/>
    </row>
    <row r="436" spans="9:9" ht="15.75" customHeight="1">
      <c r="I436" s="177"/>
    </row>
    <row r="437" spans="9:9" ht="15.75" customHeight="1">
      <c r="I437" s="177"/>
    </row>
    <row r="438" spans="9:9" ht="15.75" customHeight="1">
      <c r="I438" s="177"/>
    </row>
    <row r="439" spans="9:9" ht="15.75" customHeight="1">
      <c r="I439" s="177"/>
    </row>
    <row r="440" spans="9:9" ht="15.75" customHeight="1">
      <c r="I440" s="177"/>
    </row>
    <row r="441" spans="9:9" ht="15.75" customHeight="1">
      <c r="I441" s="177"/>
    </row>
    <row r="442" spans="9:9" ht="15.75" customHeight="1">
      <c r="I442" s="177"/>
    </row>
    <row r="443" spans="9:9" ht="15.75" customHeight="1">
      <c r="I443" s="177"/>
    </row>
    <row r="444" spans="9:9" ht="15.75" customHeight="1">
      <c r="I444" s="177"/>
    </row>
    <row r="445" spans="9:9" ht="15.75" customHeight="1">
      <c r="I445" s="177"/>
    </row>
    <row r="446" spans="9:9" ht="15.75" customHeight="1">
      <c r="I446" s="177"/>
    </row>
    <row r="447" spans="9:9" ht="15.75" customHeight="1">
      <c r="I447" s="177"/>
    </row>
    <row r="448" spans="9:9" ht="15.75" customHeight="1">
      <c r="I448" s="177"/>
    </row>
    <row r="449" spans="9:9" ht="15.75" customHeight="1">
      <c r="I449" s="177"/>
    </row>
    <row r="450" spans="9:9" ht="15.75" customHeight="1">
      <c r="I450" s="177"/>
    </row>
    <row r="451" spans="9:9" ht="15.75" customHeight="1">
      <c r="I451" s="177"/>
    </row>
    <row r="452" spans="9:9" ht="15.75" customHeight="1">
      <c r="I452" s="177"/>
    </row>
    <row r="453" spans="9:9" ht="15.75" customHeight="1">
      <c r="I453" s="177"/>
    </row>
    <row r="454" spans="9:9" ht="15.75" customHeight="1">
      <c r="I454" s="177"/>
    </row>
    <row r="455" spans="9:9" ht="15.75" customHeight="1">
      <c r="I455" s="177"/>
    </row>
    <row r="456" spans="9:9" ht="15.75" customHeight="1">
      <c r="I456" s="177"/>
    </row>
    <row r="457" spans="9:9" ht="15.75" customHeight="1">
      <c r="I457" s="177"/>
    </row>
    <row r="458" spans="9:9" ht="15.75" customHeight="1">
      <c r="I458" s="177"/>
    </row>
    <row r="459" spans="9:9" ht="15.75" customHeight="1">
      <c r="I459" s="177"/>
    </row>
    <row r="460" spans="9:9" ht="15.75" customHeight="1">
      <c r="I460" s="177"/>
    </row>
    <row r="461" spans="9:9" ht="15.75" customHeight="1">
      <c r="I461" s="177"/>
    </row>
    <row r="462" spans="9:9" ht="15.75" customHeight="1">
      <c r="I462" s="177"/>
    </row>
    <row r="463" spans="9:9" ht="15.75" customHeight="1">
      <c r="I463" s="177"/>
    </row>
    <row r="464" spans="9:9" ht="15.75" customHeight="1">
      <c r="I464" s="177"/>
    </row>
    <row r="465" spans="9:9" ht="15.75" customHeight="1">
      <c r="I465" s="177"/>
    </row>
    <row r="466" spans="9:9" ht="15.75" customHeight="1">
      <c r="I466" s="177"/>
    </row>
    <row r="467" spans="9:9" ht="15.75" customHeight="1">
      <c r="I467" s="177"/>
    </row>
    <row r="468" spans="9:9" ht="15.75" customHeight="1">
      <c r="I468" s="177"/>
    </row>
    <row r="469" spans="9:9" ht="15.75" customHeight="1">
      <c r="I469" s="177"/>
    </row>
    <row r="470" spans="9:9" ht="15.75" customHeight="1">
      <c r="I470" s="177"/>
    </row>
    <row r="471" spans="9:9" ht="15.75" customHeight="1">
      <c r="I471" s="177"/>
    </row>
    <row r="472" spans="9:9" ht="15.75" customHeight="1">
      <c r="I472" s="177"/>
    </row>
    <row r="473" spans="9:9" ht="15.75" customHeight="1">
      <c r="I473" s="177"/>
    </row>
    <row r="474" spans="9:9" ht="15.75" customHeight="1">
      <c r="I474" s="177"/>
    </row>
    <row r="475" spans="9:9" ht="15.75" customHeight="1">
      <c r="I475" s="177"/>
    </row>
    <row r="476" spans="9:9" ht="15.75" customHeight="1">
      <c r="I476" s="177"/>
    </row>
    <row r="477" spans="9:9" ht="15.75" customHeight="1">
      <c r="I477" s="177"/>
    </row>
    <row r="478" spans="9:9" ht="15.75" customHeight="1">
      <c r="I478" s="177"/>
    </row>
    <row r="479" spans="9:9" ht="15.75" customHeight="1">
      <c r="I479" s="177"/>
    </row>
    <row r="480" spans="9:9" ht="15.75" customHeight="1">
      <c r="I480" s="177"/>
    </row>
    <row r="481" spans="9:9" ht="15.75" customHeight="1">
      <c r="I481" s="177"/>
    </row>
    <row r="482" spans="9:9" ht="15.75" customHeight="1">
      <c r="I482" s="177"/>
    </row>
    <row r="483" spans="9:9" ht="15.75" customHeight="1">
      <c r="I483" s="177"/>
    </row>
    <row r="484" spans="9:9" ht="15.75" customHeight="1">
      <c r="I484" s="177"/>
    </row>
    <row r="485" spans="9:9" ht="15.75" customHeight="1">
      <c r="I485" s="177"/>
    </row>
    <row r="486" spans="9:9" ht="15.75" customHeight="1">
      <c r="I486" s="177"/>
    </row>
    <row r="487" spans="9:9" ht="15.75" customHeight="1">
      <c r="I487" s="177"/>
    </row>
    <row r="488" spans="9:9" ht="15.75" customHeight="1">
      <c r="I488" s="177"/>
    </row>
    <row r="489" spans="9:9" ht="15.75" customHeight="1">
      <c r="I489" s="177"/>
    </row>
    <row r="490" spans="9:9" ht="15.75" customHeight="1">
      <c r="I490" s="177"/>
    </row>
    <row r="491" spans="9:9" ht="15.75" customHeight="1">
      <c r="I491" s="177"/>
    </row>
    <row r="492" spans="9:9" ht="15.75" customHeight="1">
      <c r="I492" s="177"/>
    </row>
    <row r="493" spans="9:9" ht="15.75" customHeight="1">
      <c r="I493" s="177"/>
    </row>
    <row r="494" spans="9:9" ht="15.75" customHeight="1">
      <c r="I494" s="177"/>
    </row>
    <row r="495" spans="9:9" ht="15.75" customHeight="1">
      <c r="I495" s="177"/>
    </row>
    <row r="496" spans="9:9" ht="15.75" customHeight="1">
      <c r="I496" s="177"/>
    </row>
    <row r="497" spans="9:9" ht="15.75" customHeight="1">
      <c r="I497" s="177"/>
    </row>
    <row r="498" spans="9:9" ht="15.75" customHeight="1">
      <c r="I498" s="177"/>
    </row>
    <row r="499" spans="9:9" ht="15.75" customHeight="1">
      <c r="I499" s="177"/>
    </row>
    <row r="500" spans="9:9" ht="15.75" customHeight="1">
      <c r="I500" s="177"/>
    </row>
    <row r="501" spans="9:9" ht="15.75" customHeight="1">
      <c r="I501" s="177"/>
    </row>
    <row r="502" spans="9:9" ht="15.75" customHeight="1">
      <c r="I502" s="177"/>
    </row>
    <row r="503" spans="9:9" ht="15.75" customHeight="1">
      <c r="I503" s="177"/>
    </row>
    <row r="504" spans="9:9" ht="15.75" customHeight="1">
      <c r="I504" s="177"/>
    </row>
    <row r="505" spans="9:9" ht="15.75" customHeight="1">
      <c r="I505" s="177"/>
    </row>
    <row r="506" spans="9:9" ht="15.75" customHeight="1">
      <c r="I506" s="177"/>
    </row>
    <row r="507" spans="9:9" ht="15.75" customHeight="1">
      <c r="I507" s="177"/>
    </row>
    <row r="508" spans="9:9" ht="15.75" customHeight="1">
      <c r="I508" s="177"/>
    </row>
    <row r="509" spans="9:9" ht="15.75" customHeight="1">
      <c r="I509" s="177"/>
    </row>
    <row r="510" spans="9:9" ht="15.75" customHeight="1">
      <c r="I510" s="177"/>
    </row>
    <row r="511" spans="9:9" ht="15.75" customHeight="1">
      <c r="I511" s="177"/>
    </row>
    <row r="512" spans="9:9" ht="15.75" customHeight="1">
      <c r="I512" s="177"/>
    </row>
    <row r="513" spans="9:9" ht="15.75" customHeight="1">
      <c r="I513" s="177"/>
    </row>
    <row r="514" spans="9:9" ht="15.75" customHeight="1">
      <c r="I514" s="177"/>
    </row>
    <row r="515" spans="9:9" ht="15.75" customHeight="1">
      <c r="I515" s="177"/>
    </row>
    <row r="516" spans="9:9" ht="15.75" customHeight="1">
      <c r="I516" s="177"/>
    </row>
    <row r="517" spans="9:9" ht="15.75" customHeight="1">
      <c r="I517" s="177"/>
    </row>
    <row r="518" spans="9:9" ht="15.75" customHeight="1">
      <c r="I518" s="177"/>
    </row>
    <row r="519" spans="9:9" ht="15.75" customHeight="1">
      <c r="I519" s="177"/>
    </row>
    <row r="520" spans="9:9" ht="15.75" customHeight="1">
      <c r="I520" s="177"/>
    </row>
    <row r="521" spans="9:9" ht="15.75" customHeight="1">
      <c r="I521" s="177"/>
    </row>
    <row r="522" spans="9:9" ht="15.75" customHeight="1">
      <c r="I522" s="177"/>
    </row>
    <row r="523" spans="9:9" ht="15.75" customHeight="1">
      <c r="I523" s="177"/>
    </row>
    <row r="524" spans="9:9" ht="15.75" customHeight="1">
      <c r="I524" s="177"/>
    </row>
    <row r="525" spans="9:9" ht="15.75" customHeight="1">
      <c r="I525" s="177"/>
    </row>
    <row r="526" spans="9:9" ht="15.75" customHeight="1">
      <c r="I526" s="177"/>
    </row>
    <row r="527" spans="9:9" ht="15.75" customHeight="1">
      <c r="I527" s="177"/>
    </row>
    <row r="528" spans="9:9" ht="15.75" customHeight="1">
      <c r="I528" s="177"/>
    </row>
    <row r="529" spans="9:9" ht="15.75" customHeight="1">
      <c r="I529" s="177"/>
    </row>
    <row r="530" spans="9:9" ht="15.75" customHeight="1">
      <c r="I530" s="177"/>
    </row>
    <row r="531" spans="9:9" ht="15.75" customHeight="1">
      <c r="I531" s="177"/>
    </row>
    <row r="532" spans="9:9" ht="15.75" customHeight="1">
      <c r="I532" s="177"/>
    </row>
    <row r="533" spans="9:9" ht="15.75" customHeight="1">
      <c r="I533" s="177"/>
    </row>
    <row r="534" spans="9:9" ht="15.75" customHeight="1">
      <c r="I534" s="177"/>
    </row>
    <row r="535" spans="9:9" ht="15.75" customHeight="1">
      <c r="I535" s="177"/>
    </row>
    <row r="536" spans="9:9" ht="15.75" customHeight="1">
      <c r="I536" s="177"/>
    </row>
    <row r="537" spans="9:9" ht="15.75" customHeight="1">
      <c r="I537" s="177"/>
    </row>
    <row r="538" spans="9:9" ht="15.75" customHeight="1">
      <c r="I538" s="177"/>
    </row>
    <row r="539" spans="9:9" ht="15.75" customHeight="1">
      <c r="I539" s="177"/>
    </row>
    <row r="540" spans="9:9" ht="15.75" customHeight="1">
      <c r="I540" s="177"/>
    </row>
    <row r="541" spans="9:9" ht="15.75" customHeight="1">
      <c r="I541" s="177"/>
    </row>
    <row r="542" spans="9:9" ht="15.75" customHeight="1">
      <c r="I542" s="177"/>
    </row>
    <row r="543" spans="9:9" ht="15.75" customHeight="1">
      <c r="I543" s="177"/>
    </row>
    <row r="544" spans="9:9" ht="15.75" customHeight="1">
      <c r="I544" s="177"/>
    </row>
    <row r="545" spans="9:9" ht="15.75" customHeight="1">
      <c r="I545" s="177"/>
    </row>
    <row r="546" spans="9:9" ht="15.75" customHeight="1">
      <c r="I546" s="177"/>
    </row>
    <row r="547" spans="9:9" ht="15.75" customHeight="1">
      <c r="I547" s="177"/>
    </row>
    <row r="548" spans="9:9" ht="15.75" customHeight="1">
      <c r="I548" s="177"/>
    </row>
    <row r="549" spans="9:9" ht="15.75" customHeight="1">
      <c r="I549" s="177"/>
    </row>
    <row r="550" spans="9:9" ht="15.75" customHeight="1">
      <c r="I550" s="177"/>
    </row>
    <row r="551" spans="9:9" ht="15.75" customHeight="1">
      <c r="I551" s="177"/>
    </row>
    <row r="552" spans="9:9" ht="15.75" customHeight="1">
      <c r="I552" s="177"/>
    </row>
    <row r="553" spans="9:9" ht="15.75" customHeight="1">
      <c r="I553" s="177"/>
    </row>
    <row r="554" spans="9:9" ht="15.75" customHeight="1">
      <c r="I554" s="177"/>
    </row>
    <row r="555" spans="9:9" ht="15.75" customHeight="1">
      <c r="I555" s="177"/>
    </row>
    <row r="556" spans="9:9" ht="15.75" customHeight="1">
      <c r="I556" s="177"/>
    </row>
    <row r="557" spans="9:9" ht="15.75" customHeight="1">
      <c r="I557" s="177"/>
    </row>
    <row r="558" spans="9:9" ht="15.75" customHeight="1">
      <c r="I558" s="177"/>
    </row>
    <row r="559" spans="9:9" ht="15.75" customHeight="1">
      <c r="I559" s="177"/>
    </row>
    <row r="560" spans="9:9" ht="15.75" customHeight="1">
      <c r="I560" s="177"/>
    </row>
    <row r="561" spans="9:9" ht="15.75" customHeight="1">
      <c r="I561" s="177"/>
    </row>
    <row r="562" spans="9:9" ht="15.75" customHeight="1">
      <c r="I562" s="177"/>
    </row>
    <row r="563" spans="9:9" ht="15.75" customHeight="1">
      <c r="I563" s="177"/>
    </row>
    <row r="564" spans="9:9" ht="15.75" customHeight="1">
      <c r="I564" s="177"/>
    </row>
    <row r="565" spans="9:9" ht="15.75" customHeight="1">
      <c r="I565" s="177"/>
    </row>
    <row r="566" spans="9:9" ht="15.75" customHeight="1">
      <c r="I566" s="177"/>
    </row>
    <row r="567" spans="9:9" ht="15.75" customHeight="1">
      <c r="I567" s="177"/>
    </row>
    <row r="568" spans="9:9" ht="15.75" customHeight="1">
      <c r="I568" s="177"/>
    </row>
    <row r="569" spans="9:9" ht="15.75" customHeight="1">
      <c r="I569" s="177"/>
    </row>
    <row r="570" spans="9:9" ht="15.75" customHeight="1">
      <c r="I570" s="177"/>
    </row>
    <row r="571" spans="9:9" ht="15.75" customHeight="1">
      <c r="I571" s="177"/>
    </row>
    <row r="572" spans="9:9" ht="15.75" customHeight="1">
      <c r="I572" s="177"/>
    </row>
    <row r="573" spans="9:9" ht="15.75" customHeight="1">
      <c r="I573" s="177"/>
    </row>
    <row r="574" spans="9:9" ht="15.75" customHeight="1">
      <c r="I574" s="177"/>
    </row>
    <row r="575" spans="9:9" ht="15.75" customHeight="1">
      <c r="I575" s="177"/>
    </row>
    <row r="576" spans="9:9" ht="15.75" customHeight="1">
      <c r="I576" s="177"/>
    </row>
    <row r="577" spans="9:9" ht="15.75" customHeight="1">
      <c r="I577" s="177"/>
    </row>
    <row r="578" spans="9:9" ht="15.75" customHeight="1">
      <c r="I578" s="177"/>
    </row>
    <row r="579" spans="9:9" ht="15.75" customHeight="1">
      <c r="I579" s="177"/>
    </row>
    <row r="580" spans="9:9" ht="15.75" customHeight="1">
      <c r="I580" s="177"/>
    </row>
    <row r="581" spans="9:9" ht="15.75" customHeight="1">
      <c r="I581" s="177"/>
    </row>
    <row r="582" spans="9:9" ht="15.75" customHeight="1">
      <c r="I582" s="177"/>
    </row>
    <row r="583" spans="9:9" ht="15.75" customHeight="1">
      <c r="I583" s="177"/>
    </row>
    <row r="584" spans="9:9" ht="15.75" customHeight="1">
      <c r="I584" s="177"/>
    </row>
    <row r="585" spans="9:9" ht="15.75" customHeight="1">
      <c r="I585" s="177"/>
    </row>
    <row r="586" spans="9:9" ht="15.75" customHeight="1">
      <c r="I586" s="177"/>
    </row>
    <row r="587" spans="9:9" ht="15.75" customHeight="1">
      <c r="I587" s="177"/>
    </row>
    <row r="588" spans="9:9" ht="15.75" customHeight="1">
      <c r="I588" s="177"/>
    </row>
    <row r="589" spans="9:9" ht="15.75" customHeight="1">
      <c r="I589" s="177"/>
    </row>
    <row r="590" spans="9:9" ht="15.75" customHeight="1">
      <c r="I590" s="177"/>
    </row>
    <row r="591" spans="9:9" ht="15.75" customHeight="1">
      <c r="I591" s="177"/>
    </row>
    <row r="592" spans="9:9" ht="15.75" customHeight="1">
      <c r="I592" s="177"/>
    </row>
    <row r="593" spans="9:9" ht="15.75" customHeight="1">
      <c r="I593" s="177"/>
    </row>
    <row r="594" spans="9:9" ht="15.75" customHeight="1">
      <c r="I594" s="177"/>
    </row>
    <row r="595" spans="9:9" ht="15.75" customHeight="1">
      <c r="I595" s="177"/>
    </row>
    <row r="596" spans="9:9" ht="15.75" customHeight="1">
      <c r="I596" s="177"/>
    </row>
    <row r="597" spans="9:9" ht="15.75" customHeight="1">
      <c r="I597" s="177"/>
    </row>
    <row r="598" spans="9:9" ht="15.75" customHeight="1">
      <c r="I598" s="177"/>
    </row>
    <row r="599" spans="9:9" ht="15.75" customHeight="1">
      <c r="I599" s="177"/>
    </row>
    <row r="600" spans="9:9" ht="15.75" customHeight="1">
      <c r="I600" s="177"/>
    </row>
    <row r="601" spans="9:9" ht="15.75" customHeight="1">
      <c r="I601" s="177"/>
    </row>
    <row r="602" spans="9:9" ht="15.75" customHeight="1">
      <c r="I602" s="177"/>
    </row>
    <row r="603" spans="9:9" ht="15.75" customHeight="1">
      <c r="I603" s="177"/>
    </row>
    <row r="604" spans="9:9" ht="15.75" customHeight="1">
      <c r="I604" s="177"/>
    </row>
    <row r="605" spans="9:9" ht="15.75" customHeight="1">
      <c r="I605" s="177"/>
    </row>
    <row r="606" spans="9:9" ht="15.75" customHeight="1">
      <c r="I606" s="177"/>
    </row>
    <row r="607" spans="9:9" ht="15.75" customHeight="1">
      <c r="I607" s="177"/>
    </row>
    <row r="608" spans="9:9" ht="15.75" customHeight="1">
      <c r="I608" s="177"/>
    </row>
    <row r="609" spans="9:9" ht="15.75" customHeight="1">
      <c r="I609" s="177"/>
    </row>
    <row r="610" spans="9:9" ht="15.75" customHeight="1">
      <c r="I610" s="177"/>
    </row>
    <row r="611" spans="9:9" ht="15.75" customHeight="1">
      <c r="I611" s="177"/>
    </row>
    <row r="612" spans="9:9" ht="15.75" customHeight="1">
      <c r="I612" s="177"/>
    </row>
    <row r="613" spans="9:9" ht="15.75" customHeight="1">
      <c r="I613" s="177"/>
    </row>
    <row r="614" spans="9:9" ht="15.75" customHeight="1">
      <c r="I614" s="177"/>
    </row>
    <row r="615" spans="9:9" ht="15.75" customHeight="1">
      <c r="I615" s="177"/>
    </row>
    <row r="616" spans="9:9" ht="15.75" customHeight="1">
      <c r="I616" s="177"/>
    </row>
    <row r="617" spans="9:9" ht="15.75" customHeight="1">
      <c r="I617" s="177"/>
    </row>
    <row r="618" spans="9:9" ht="15.75" customHeight="1">
      <c r="I618" s="177"/>
    </row>
    <row r="619" spans="9:9" ht="15.75" customHeight="1">
      <c r="I619" s="177"/>
    </row>
    <row r="620" spans="9:9" ht="15.75" customHeight="1">
      <c r="I620" s="177"/>
    </row>
    <row r="621" spans="9:9" ht="15.75" customHeight="1">
      <c r="I621" s="177"/>
    </row>
    <row r="622" spans="9:9" ht="15.75" customHeight="1">
      <c r="I622" s="177"/>
    </row>
    <row r="623" spans="9:9" ht="15.75" customHeight="1">
      <c r="I623" s="177"/>
    </row>
    <row r="624" spans="9:9" ht="15.75" customHeight="1">
      <c r="I624" s="177"/>
    </row>
    <row r="625" spans="9:9" ht="15.75" customHeight="1">
      <c r="I625" s="177"/>
    </row>
    <row r="626" spans="9:9" ht="15.75" customHeight="1">
      <c r="I626" s="177"/>
    </row>
    <row r="627" spans="9:9" ht="15.75" customHeight="1">
      <c r="I627" s="177"/>
    </row>
    <row r="628" spans="9:9" ht="15.75" customHeight="1">
      <c r="I628" s="177"/>
    </row>
    <row r="629" spans="9:9" ht="15.75" customHeight="1">
      <c r="I629" s="177"/>
    </row>
    <row r="630" spans="9:9" ht="15.75" customHeight="1">
      <c r="I630" s="177"/>
    </row>
    <row r="631" spans="9:9" ht="15.75" customHeight="1">
      <c r="I631" s="177"/>
    </row>
    <row r="632" spans="9:9" ht="15.75" customHeight="1">
      <c r="I632" s="177"/>
    </row>
    <row r="633" spans="9:9" ht="15.75" customHeight="1">
      <c r="I633" s="177"/>
    </row>
    <row r="634" spans="9:9" ht="15.75" customHeight="1">
      <c r="I634" s="177"/>
    </row>
    <row r="635" spans="9:9" ht="15.75" customHeight="1">
      <c r="I635" s="177"/>
    </row>
    <row r="636" spans="9:9" ht="15.75" customHeight="1">
      <c r="I636" s="177"/>
    </row>
    <row r="637" spans="9:9" ht="15.75" customHeight="1">
      <c r="I637" s="177"/>
    </row>
    <row r="638" spans="9:9" ht="15.75" customHeight="1">
      <c r="I638" s="177"/>
    </row>
    <row r="639" spans="9:9" ht="15.75" customHeight="1">
      <c r="I639" s="177"/>
    </row>
    <row r="640" spans="9:9" ht="15.75" customHeight="1">
      <c r="I640" s="177"/>
    </row>
    <row r="641" spans="9:9" ht="15.75" customHeight="1">
      <c r="I641" s="177"/>
    </row>
    <row r="642" spans="9:9" ht="15.75" customHeight="1">
      <c r="I642" s="177"/>
    </row>
    <row r="643" spans="9:9" ht="15.75" customHeight="1">
      <c r="I643" s="177"/>
    </row>
    <row r="644" spans="9:9" ht="15.75" customHeight="1">
      <c r="I644" s="177"/>
    </row>
    <row r="645" spans="9:9" ht="15.75" customHeight="1">
      <c r="I645" s="177"/>
    </row>
    <row r="646" spans="9:9" ht="15.75" customHeight="1">
      <c r="I646" s="177"/>
    </row>
    <row r="647" spans="9:9" ht="15.75" customHeight="1">
      <c r="I647" s="177"/>
    </row>
    <row r="648" spans="9:9" ht="15.75" customHeight="1">
      <c r="I648" s="177"/>
    </row>
    <row r="649" spans="9:9" ht="15.75" customHeight="1">
      <c r="I649" s="177"/>
    </row>
    <row r="650" spans="9:9" ht="15.75" customHeight="1">
      <c r="I650" s="177"/>
    </row>
    <row r="651" spans="9:9" ht="15.75" customHeight="1">
      <c r="I651" s="177"/>
    </row>
    <row r="652" spans="9:9" ht="15.75" customHeight="1">
      <c r="I652" s="177"/>
    </row>
    <row r="653" spans="9:9" ht="15.75" customHeight="1">
      <c r="I653" s="177"/>
    </row>
    <row r="654" spans="9:9" ht="15.75" customHeight="1">
      <c r="I654" s="177"/>
    </row>
    <row r="655" spans="9:9" ht="15.75" customHeight="1">
      <c r="I655" s="177"/>
    </row>
    <row r="656" spans="9:9" ht="15.75" customHeight="1">
      <c r="I656" s="177"/>
    </row>
    <row r="657" spans="9:9" ht="15.75" customHeight="1">
      <c r="I657" s="177"/>
    </row>
    <row r="658" spans="9:9" ht="15.75" customHeight="1">
      <c r="I658" s="177"/>
    </row>
    <row r="659" spans="9:9" ht="15.75" customHeight="1">
      <c r="I659" s="177"/>
    </row>
    <row r="660" spans="9:9" ht="15.75" customHeight="1">
      <c r="I660" s="177"/>
    </row>
    <row r="661" spans="9:9" ht="15.75" customHeight="1">
      <c r="I661" s="177"/>
    </row>
    <row r="662" spans="9:9" ht="15.75" customHeight="1">
      <c r="I662" s="177"/>
    </row>
    <row r="663" spans="9:9" ht="15.75" customHeight="1">
      <c r="I663" s="177"/>
    </row>
    <row r="664" spans="9:9" ht="15.75" customHeight="1">
      <c r="I664" s="177"/>
    </row>
    <row r="665" spans="9:9" ht="15.75" customHeight="1">
      <c r="I665" s="177"/>
    </row>
    <row r="666" spans="9:9" ht="15.75" customHeight="1">
      <c r="I666" s="177"/>
    </row>
    <row r="667" spans="9:9" ht="15.75" customHeight="1">
      <c r="I667" s="177"/>
    </row>
    <row r="668" spans="9:9" ht="15.75" customHeight="1">
      <c r="I668" s="177"/>
    </row>
    <row r="669" spans="9:9" ht="15.75" customHeight="1">
      <c r="I669" s="177"/>
    </row>
    <row r="670" spans="9:9" ht="15.75" customHeight="1">
      <c r="I670" s="177"/>
    </row>
    <row r="671" spans="9:9" ht="15.75" customHeight="1">
      <c r="I671" s="177"/>
    </row>
    <row r="672" spans="9:9" ht="15.75" customHeight="1">
      <c r="I672" s="177"/>
    </row>
    <row r="673" spans="9:9" ht="15.75" customHeight="1">
      <c r="I673" s="177"/>
    </row>
    <row r="674" spans="9:9" ht="15.75" customHeight="1">
      <c r="I674" s="177"/>
    </row>
    <row r="675" spans="9:9" ht="15.75" customHeight="1">
      <c r="I675" s="177"/>
    </row>
    <row r="676" spans="9:9" ht="15.75" customHeight="1">
      <c r="I676" s="177"/>
    </row>
    <row r="677" spans="9:9" ht="15.75" customHeight="1">
      <c r="I677" s="177"/>
    </row>
    <row r="678" spans="9:9" ht="15.75" customHeight="1">
      <c r="I678" s="177"/>
    </row>
    <row r="679" spans="9:9" ht="15.75" customHeight="1">
      <c r="I679" s="177"/>
    </row>
    <row r="680" spans="9:9" ht="15.75" customHeight="1">
      <c r="I680" s="177"/>
    </row>
    <row r="681" spans="9:9" ht="15.75" customHeight="1">
      <c r="I681" s="177"/>
    </row>
    <row r="682" spans="9:9" ht="15.75" customHeight="1">
      <c r="I682" s="177"/>
    </row>
    <row r="683" spans="9:9" ht="15.75" customHeight="1">
      <c r="I683" s="177"/>
    </row>
    <row r="684" spans="9:9" ht="15.75" customHeight="1">
      <c r="I684" s="177"/>
    </row>
    <row r="685" spans="9:9" ht="15.75" customHeight="1">
      <c r="I685" s="177"/>
    </row>
    <row r="686" spans="9:9" ht="15.75" customHeight="1">
      <c r="I686" s="177"/>
    </row>
    <row r="687" spans="9:9" ht="15.75" customHeight="1">
      <c r="I687" s="177"/>
    </row>
    <row r="688" spans="9:9" ht="15.75" customHeight="1">
      <c r="I688" s="177"/>
    </row>
    <row r="689" spans="9:9" ht="15.75" customHeight="1">
      <c r="I689" s="177"/>
    </row>
    <row r="690" spans="9:9" ht="15.75" customHeight="1">
      <c r="I690" s="177"/>
    </row>
    <row r="691" spans="9:9" ht="15.75" customHeight="1">
      <c r="I691" s="177"/>
    </row>
    <row r="692" spans="9:9" ht="15.75" customHeight="1">
      <c r="I692" s="177"/>
    </row>
    <row r="693" spans="9:9" ht="15.75" customHeight="1">
      <c r="I693" s="177"/>
    </row>
    <row r="694" spans="9:9" ht="15.75" customHeight="1">
      <c r="I694" s="177"/>
    </row>
    <row r="695" spans="9:9" ht="15.75" customHeight="1">
      <c r="I695" s="177"/>
    </row>
    <row r="696" spans="9:9" ht="15.75" customHeight="1">
      <c r="I696" s="177"/>
    </row>
    <row r="697" spans="9:9" ht="15.75" customHeight="1">
      <c r="I697" s="177"/>
    </row>
    <row r="698" spans="9:9" ht="15.75" customHeight="1">
      <c r="I698" s="177"/>
    </row>
    <row r="699" spans="9:9" ht="15.75" customHeight="1">
      <c r="I699" s="177"/>
    </row>
    <row r="700" spans="9:9" ht="15.75" customHeight="1">
      <c r="I700" s="177"/>
    </row>
    <row r="701" spans="9:9" ht="15.75" customHeight="1">
      <c r="I701" s="177"/>
    </row>
    <row r="702" spans="9:9" ht="15.75" customHeight="1">
      <c r="I702" s="177"/>
    </row>
    <row r="703" spans="9:9" ht="15.75" customHeight="1">
      <c r="I703" s="177"/>
    </row>
    <row r="704" spans="9:9" ht="15.75" customHeight="1">
      <c r="I704" s="177"/>
    </row>
    <row r="705" spans="9:9" ht="15.75" customHeight="1">
      <c r="I705" s="177"/>
    </row>
    <row r="706" spans="9:9" ht="15.75" customHeight="1">
      <c r="I706" s="177"/>
    </row>
    <row r="707" spans="9:9" ht="15.75" customHeight="1">
      <c r="I707" s="177"/>
    </row>
    <row r="708" spans="9:9" ht="15.75" customHeight="1">
      <c r="I708" s="177"/>
    </row>
    <row r="709" spans="9:9" ht="15.75" customHeight="1">
      <c r="I709" s="177"/>
    </row>
    <row r="710" spans="9:9" ht="15.75" customHeight="1">
      <c r="I710" s="177"/>
    </row>
    <row r="711" spans="9:9" ht="15.75" customHeight="1">
      <c r="I711" s="177"/>
    </row>
    <row r="712" spans="9:9" ht="15.75" customHeight="1">
      <c r="I712" s="177"/>
    </row>
    <row r="713" spans="9:9" ht="15.75" customHeight="1">
      <c r="I713" s="177"/>
    </row>
    <row r="714" spans="9:9" ht="15.75" customHeight="1">
      <c r="I714" s="177"/>
    </row>
    <row r="715" spans="9:9" ht="15.75" customHeight="1">
      <c r="I715" s="177"/>
    </row>
    <row r="716" spans="9:9" ht="15.75" customHeight="1">
      <c r="I716" s="177"/>
    </row>
    <row r="717" spans="9:9" ht="15.75" customHeight="1">
      <c r="I717" s="177"/>
    </row>
    <row r="718" spans="9:9" ht="15.75" customHeight="1">
      <c r="I718" s="177"/>
    </row>
    <row r="719" spans="9:9" ht="15.75" customHeight="1">
      <c r="I719" s="177"/>
    </row>
    <row r="720" spans="9:9" ht="15.75" customHeight="1">
      <c r="I720" s="177"/>
    </row>
    <row r="721" spans="9:9" ht="15.75" customHeight="1">
      <c r="I721" s="177"/>
    </row>
    <row r="722" spans="9:9" ht="15.75" customHeight="1">
      <c r="I722" s="177"/>
    </row>
    <row r="723" spans="9:9" ht="15.75" customHeight="1">
      <c r="I723" s="177"/>
    </row>
    <row r="724" spans="9:9" ht="15.75" customHeight="1">
      <c r="I724" s="177"/>
    </row>
    <row r="725" spans="9:9" ht="15.75" customHeight="1">
      <c r="I725" s="177"/>
    </row>
    <row r="726" spans="9:9" ht="15.75" customHeight="1">
      <c r="I726" s="177"/>
    </row>
    <row r="727" spans="9:9" ht="15.75" customHeight="1">
      <c r="I727" s="177"/>
    </row>
    <row r="728" spans="9:9" ht="15.75" customHeight="1">
      <c r="I728" s="177"/>
    </row>
    <row r="729" spans="9:9" ht="15.75" customHeight="1">
      <c r="I729" s="177"/>
    </row>
    <row r="730" spans="9:9" ht="15.75" customHeight="1">
      <c r="I730" s="177"/>
    </row>
    <row r="731" spans="9:9" ht="15.75" customHeight="1">
      <c r="I731" s="177"/>
    </row>
    <row r="732" spans="9:9" ht="15.75" customHeight="1">
      <c r="I732" s="177"/>
    </row>
    <row r="733" spans="9:9" ht="15.75" customHeight="1">
      <c r="I733" s="177"/>
    </row>
    <row r="734" spans="9:9" ht="15.75" customHeight="1">
      <c r="I734" s="177"/>
    </row>
    <row r="735" spans="9:9" ht="15.75" customHeight="1">
      <c r="I735" s="177"/>
    </row>
    <row r="736" spans="9:9" ht="15.75" customHeight="1">
      <c r="I736" s="177"/>
    </row>
    <row r="737" spans="9:9" ht="15.75" customHeight="1">
      <c r="I737" s="177"/>
    </row>
    <row r="738" spans="9:9" ht="15.75" customHeight="1">
      <c r="I738" s="177"/>
    </row>
    <row r="739" spans="9:9" ht="15.75" customHeight="1">
      <c r="I739" s="177"/>
    </row>
    <row r="740" spans="9:9" ht="15.75" customHeight="1">
      <c r="I740" s="177"/>
    </row>
    <row r="741" spans="9:9" ht="15.75" customHeight="1">
      <c r="I741" s="177"/>
    </row>
    <row r="742" spans="9:9" ht="15.75" customHeight="1">
      <c r="I742" s="177"/>
    </row>
    <row r="743" spans="9:9" ht="15.75" customHeight="1">
      <c r="I743" s="177"/>
    </row>
    <row r="744" spans="9:9" ht="15.75" customHeight="1">
      <c r="I744" s="177"/>
    </row>
    <row r="745" spans="9:9" ht="15.75" customHeight="1">
      <c r="I745" s="177"/>
    </row>
    <row r="746" spans="9:9" ht="15.75" customHeight="1">
      <c r="I746" s="177"/>
    </row>
    <row r="747" spans="9:9" ht="15.75" customHeight="1">
      <c r="I747" s="177"/>
    </row>
    <row r="748" spans="9:9" ht="15.75" customHeight="1">
      <c r="I748" s="177"/>
    </row>
    <row r="749" spans="9:9" ht="15.75" customHeight="1">
      <c r="I749" s="177"/>
    </row>
    <row r="750" spans="9:9" ht="15.75" customHeight="1">
      <c r="I750" s="177"/>
    </row>
    <row r="751" spans="9:9" ht="15.75" customHeight="1">
      <c r="I751" s="177"/>
    </row>
    <row r="752" spans="9:9" ht="15.75" customHeight="1">
      <c r="I752" s="177"/>
    </row>
    <row r="753" spans="9:9" ht="15.75" customHeight="1">
      <c r="I753" s="177"/>
    </row>
    <row r="754" spans="9:9" ht="15.75" customHeight="1">
      <c r="I754" s="177"/>
    </row>
    <row r="755" spans="9:9" ht="15.75" customHeight="1">
      <c r="I755" s="177"/>
    </row>
    <row r="756" spans="9:9" ht="15.75" customHeight="1">
      <c r="I756" s="177"/>
    </row>
    <row r="757" spans="9:9" ht="15.75" customHeight="1">
      <c r="I757" s="177"/>
    </row>
    <row r="758" spans="9:9" ht="15.75" customHeight="1">
      <c r="I758" s="177"/>
    </row>
    <row r="759" spans="9:9" ht="15.75" customHeight="1">
      <c r="I759" s="177"/>
    </row>
    <row r="760" spans="9:9" ht="15.75" customHeight="1">
      <c r="I760" s="177"/>
    </row>
    <row r="761" spans="9:9" ht="15.75" customHeight="1">
      <c r="I761" s="177"/>
    </row>
    <row r="762" spans="9:9" ht="15.75" customHeight="1">
      <c r="I762" s="177"/>
    </row>
    <row r="763" spans="9:9" ht="15.75" customHeight="1">
      <c r="I763" s="177"/>
    </row>
    <row r="764" spans="9:9" ht="15.75" customHeight="1">
      <c r="I764" s="177"/>
    </row>
    <row r="765" spans="9:9" ht="15.75" customHeight="1">
      <c r="I765" s="177"/>
    </row>
    <row r="766" spans="9:9" ht="15.75" customHeight="1">
      <c r="I766" s="177"/>
    </row>
    <row r="767" spans="9:9" ht="15.75" customHeight="1">
      <c r="I767" s="177"/>
    </row>
    <row r="768" spans="9:9" ht="15.75" customHeight="1">
      <c r="I768" s="177"/>
    </row>
    <row r="769" spans="9:9" ht="15.75" customHeight="1">
      <c r="I769" s="177"/>
    </row>
    <row r="770" spans="9:9" ht="15.75" customHeight="1">
      <c r="I770" s="177"/>
    </row>
    <row r="771" spans="9:9" ht="15.75" customHeight="1">
      <c r="I771" s="177"/>
    </row>
    <row r="772" spans="9:9" ht="15.75" customHeight="1">
      <c r="I772" s="177"/>
    </row>
    <row r="773" spans="9:9" ht="15.75" customHeight="1">
      <c r="I773" s="177"/>
    </row>
    <row r="774" spans="9:9" ht="15.75" customHeight="1">
      <c r="I774" s="177"/>
    </row>
    <row r="775" spans="9:9" ht="15.75" customHeight="1">
      <c r="I775" s="177"/>
    </row>
    <row r="776" spans="9:9" ht="15.75" customHeight="1">
      <c r="I776" s="177"/>
    </row>
    <row r="777" spans="9:9" ht="15.75" customHeight="1">
      <c r="I777" s="177"/>
    </row>
    <row r="778" spans="9:9" ht="15.75" customHeight="1">
      <c r="I778" s="177"/>
    </row>
    <row r="779" spans="9:9" ht="15.75" customHeight="1">
      <c r="I779" s="177"/>
    </row>
    <row r="780" spans="9:9" ht="15.75" customHeight="1">
      <c r="I780" s="177"/>
    </row>
    <row r="781" spans="9:9" ht="15.75" customHeight="1">
      <c r="I781" s="177"/>
    </row>
    <row r="782" spans="9:9" ht="15.75" customHeight="1">
      <c r="I782" s="177"/>
    </row>
    <row r="783" spans="9:9" ht="15.75" customHeight="1">
      <c r="I783" s="177"/>
    </row>
    <row r="784" spans="9:9" ht="15.75" customHeight="1">
      <c r="I784" s="177"/>
    </row>
    <row r="785" spans="9:9" ht="15.75" customHeight="1">
      <c r="I785" s="177"/>
    </row>
    <row r="786" spans="9:9" ht="15.75" customHeight="1">
      <c r="I786" s="177"/>
    </row>
    <row r="787" spans="9:9" ht="15.75" customHeight="1">
      <c r="I787" s="177"/>
    </row>
    <row r="788" spans="9:9" ht="15.75" customHeight="1">
      <c r="I788" s="177"/>
    </row>
    <row r="789" spans="9:9" ht="15.75" customHeight="1">
      <c r="I789" s="177"/>
    </row>
    <row r="790" spans="9:9" ht="15.75" customHeight="1">
      <c r="I790" s="177"/>
    </row>
    <row r="791" spans="9:9" ht="15.75" customHeight="1">
      <c r="I791" s="177"/>
    </row>
    <row r="792" spans="9:9" ht="15.75" customHeight="1">
      <c r="I792" s="177"/>
    </row>
    <row r="793" spans="9:9" ht="15.75" customHeight="1">
      <c r="I793" s="177"/>
    </row>
    <row r="794" spans="9:9" ht="15.75" customHeight="1">
      <c r="I794" s="177"/>
    </row>
    <row r="795" spans="9:9" ht="15.75" customHeight="1">
      <c r="I795" s="177"/>
    </row>
    <row r="796" spans="9:9" ht="15.75" customHeight="1">
      <c r="I796" s="177"/>
    </row>
    <row r="797" spans="9:9" ht="15.75" customHeight="1">
      <c r="I797" s="177"/>
    </row>
    <row r="798" spans="9:9" ht="15.75" customHeight="1">
      <c r="I798" s="177"/>
    </row>
    <row r="799" spans="9:9" ht="15.75" customHeight="1">
      <c r="I799" s="177"/>
    </row>
    <row r="800" spans="9:9" ht="15.75" customHeight="1">
      <c r="I800" s="177"/>
    </row>
    <row r="801" spans="9:9" ht="15.75" customHeight="1">
      <c r="I801" s="177"/>
    </row>
    <row r="802" spans="9:9" ht="15.75" customHeight="1">
      <c r="I802" s="177"/>
    </row>
    <row r="803" spans="9:9" ht="15.75" customHeight="1">
      <c r="I803" s="177"/>
    </row>
    <row r="804" spans="9:9" ht="15.75" customHeight="1">
      <c r="I804" s="177"/>
    </row>
    <row r="805" spans="9:9" ht="15.75" customHeight="1">
      <c r="I805" s="177"/>
    </row>
    <row r="806" spans="9:9" ht="15.75" customHeight="1">
      <c r="I806" s="177"/>
    </row>
    <row r="807" spans="9:9" ht="15.75" customHeight="1">
      <c r="I807" s="177"/>
    </row>
    <row r="808" spans="9:9" ht="15.75" customHeight="1">
      <c r="I808" s="177"/>
    </row>
    <row r="809" spans="9:9" ht="15.75" customHeight="1">
      <c r="I809" s="177"/>
    </row>
    <row r="810" spans="9:9" ht="15.75" customHeight="1">
      <c r="I810" s="177"/>
    </row>
    <row r="811" spans="9:9" ht="15.75" customHeight="1">
      <c r="I811" s="177"/>
    </row>
    <row r="812" spans="9:9" ht="15.75" customHeight="1">
      <c r="I812" s="177"/>
    </row>
    <row r="813" spans="9:9" ht="15.75" customHeight="1">
      <c r="I813" s="177"/>
    </row>
    <row r="814" spans="9:9" ht="15.75" customHeight="1">
      <c r="I814" s="177"/>
    </row>
    <row r="815" spans="9:9" ht="15.75" customHeight="1">
      <c r="I815" s="177"/>
    </row>
    <row r="816" spans="9:9" ht="15.75" customHeight="1">
      <c r="I816" s="177"/>
    </row>
    <row r="817" spans="9:9" ht="15.75" customHeight="1">
      <c r="I817" s="177"/>
    </row>
    <row r="818" spans="9:9" ht="15.75" customHeight="1">
      <c r="I818" s="177"/>
    </row>
    <row r="819" spans="9:9" ht="15.75" customHeight="1">
      <c r="I819" s="177"/>
    </row>
    <row r="820" spans="9:9" ht="15.75" customHeight="1">
      <c r="I820" s="177"/>
    </row>
    <row r="821" spans="9:9" ht="15.75" customHeight="1">
      <c r="I821" s="177"/>
    </row>
    <row r="822" spans="9:9" ht="15.75" customHeight="1">
      <c r="I822" s="177"/>
    </row>
    <row r="823" spans="9:9" ht="15.75" customHeight="1">
      <c r="I823" s="177"/>
    </row>
    <row r="824" spans="9:9" ht="15.75" customHeight="1">
      <c r="I824" s="177"/>
    </row>
    <row r="825" spans="9:9" ht="15.75" customHeight="1">
      <c r="I825" s="177"/>
    </row>
    <row r="826" spans="9:9" ht="15.75" customHeight="1">
      <c r="I826" s="177"/>
    </row>
    <row r="827" spans="9:9" ht="15.75" customHeight="1">
      <c r="I827" s="177"/>
    </row>
    <row r="828" spans="9:9" ht="15.75" customHeight="1">
      <c r="I828" s="177"/>
    </row>
    <row r="829" spans="9:9" ht="15.75" customHeight="1">
      <c r="I829" s="177"/>
    </row>
    <row r="830" spans="9:9" ht="15.75" customHeight="1">
      <c r="I830" s="177"/>
    </row>
    <row r="831" spans="9:9" ht="15.75" customHeight="1">
      <c r="I831" s="177"/>
    </row>
    <row r="832" spans="9:9" ht="15.75" customHeight="1">
      <c r="I832" s="177"/>
    </row>
    <row r="833" spans="9:9" ht="15.75" customHeight="1">
      <c r="I833" s="177"/>
    </row>
    <row r="834" spans="9:9" ht="15.75" customHeight="1">
      <c r="I834" s="177"/>
    </row>
    <row r="835" spans="9:9" ht="15.75" customHeight="1">
      <c r="I835" s="177"/>
    </row>
    <row r="836" spans="9:9" ht="15.75" customHeight="1">
      <c r="I836" s="177"/>
    </row>
    <row r="837" spans="9:9" ht="15.75" customHeight="1">
      <c r="I837" s="177"/>
    </row>
    <row r="838" spans="9:9" ht="15.75" customHeight="1">
      <c r="I838" s="177"/>
    </row>
    <row r="839" spans="9:9" ht="15.75" customHeight="1">
      <c r="I839" s="177"/>
    </row>
    <row r="840" spans="9:9" ht="15.75" customHeight="1">
      <c r="I840" s="177"/>
    </row>
    <row r="841" spans="9:9" ht="15.75" customHeight="1">
      <c r="I841" s="177"/>
    </row>
    <row r="842" spans="9:9" ht="15.75" customHeight="1">
      <c r="I842" s="177"/>
    </row>
    <row r="843" spans="9:9" ht="15.75" customHeight="1">
      <c r="I843" s="177"/>
    </row>
    <row r="844" spans="9:9" ht="15.75" customHeight="1">
      <c r="I844" s="177"/>
    </row>
    <row r="845" spans="9:9" ht="15.75" customHeight="1">
      <c r="I845" s="177"/>
    </row>
    <row r="846" spans="9:9" ht="15.75" customHeight="1">
      <c r="I846" s="177"/>
    </row>
    <row r="847" spans="9:9" ht="15.75" customHeight="1">
      <c r="I847" s="177"/>
    </row>
    <row r="848" spans="9:9" ht="15.75" customHeight="1">
      <c r="I848" s="177"/>
    </row>
    <row r="849" spans="9:9" ht="15.75" customHeight="1">
      <c r="I849" s="177"/>
    </row>
    <row r="850" spans="9:9" ht="15.75" customHeight="1">
      <c r="I850" s="177"/>
    </row>
    <row r="851" spans="9:9" ht="15.75" customHeight="1">
      <c r="I851" s="177"/>
    </row>
    <row r="852" spans="9:9" ht="15.75" customHeight="1">
      <c r="I852" s="177"/>
    </row>
    <row r="853" spans="9:9" ht="15.75" customHeight="1">
      <c r="I853" s="177"/>
    </row>
    <row r="854" spans="9:9" ht="15.75" customHeight="1">
      <c r="I854" s="177"/>
    </row>
    <row r="855" spans="9:9" ht="15.75" customHeight="1">
      <c r="I855" s="177"/>
    </row>
    <row r="856" spans="9:9" ht="15.75" customHeight="1">
      <c r="I856" s="177"/>
    </row>
    <row r="857" spans="9:9" ht="15.75" customHeight="1">
      <c r="I857" s="177"/>
    </row>
    <row r="858" spans="9:9" ht="15.75" customHeight="1">
      <c r="I858" s="177"/>
    </row>
    <row r="859" spans="9:9" ht="15.75" customHeight="1">
      <c r="I859" s="177"/>
    </row>
    <row r="860" spans="9:9" ht="15.75" customHeight="1">
      <c r="I860" s="177"/>
    </row>
    <row r="861" spans="9:9" ht="15.75" customHeight="1">
      <c r="I861" s="177"/>
    </row>
    <row r="862" spans="9:9" ht="15.75" customHeight="1">
      <c r="I862" s="177"/>
    </row>
    <row r="863" spans="9:9" ht="15.75" customHeight="1">
      <c r="I863" s="177"/>
    </row>
    <row r="864" spans="9:9" ht="15.75" customHeight="1">
      <c r="I864" s="177"/>
    </row>
    <row r="865" spans="9:9" ht="15.75" customHeight="1">
      <c r="I865" s="177"/>
    </row>
    <row r="866" spans="9:9" ht="15.75" customHeight="1">
      <c r="I866" s="177"/>
    </row>
    <row r="867" spans="9:9" ht="15.75" customHeight="1">
      <c r="I867" s="177"/>
    </row>
    <row r="868" spans="9:9" ht="15.75" customHeight="1">
      <c r="I868" s="177"/>
    </row>
    <row r="869" spans="9:9" ht="15.75" customHeight="1">
      <c r="I869" s="177"/>
    </row>
    <row r="870" spans="9:9" ht="15.75" customHeight="1">
      <c r="I870" s="177"/>
    </row>
    <row r="871" spans="9:9" ht="15.75" customHeight="1">
      <c r="I871" s="177"/>
    </row>
    <row r="872" spans="9:9" ht="15.75" customHeight="1">
      <c r="I872" s="177"/>
    </row>
    <row r="873" spans="9:9" ht="15.75" customHeight="1">
      <c r="I873" s="177"/>
    </row>
    <row r="874" spans="9:9" ht="15.75" customHeight="1">
      <c r="I874" s="177"/>
    </row>
    <row r="875" spans="9:9" ht="15.75" customHeight="1">
      <c r="I875" s="177"/>
    </row>
    <row r="876" spans="9:9" ht="15.75" customHeight="1">
      <c r="I876" s="177"/>
    </row>
    <row r="877" spans="9:9" ht="15.75" customHeight="1">
      <c r="I877" s="177"/>
    </row>
    <row r="878" spans="9:9" ht="15.75" customHeight="1">
      <c r="I878" s="177"/>
    </row>
    <row r="879" spans="9:9" ht="15.75" customHeight="1">
      <c r="I879" s="177"/>
    </row>
    <row r="880" spans="9:9" ht="15.75" customHeight="1">
      <c r="I880" s="177"/>
    </row>
    <row r="881" spans="9:9" ht="15.75" customHeight="1">
      <c r="I881" s="177"/>
    </row>
    <row r="882" spans="9:9" ht="15.75" customHeight="1">
      <c r="I882" s="177"/>
    </row>
    <row r="883" spans="9:9" ht="15.75" customHeight="1">
      <c r="I883" s="177"/>
    </row>
    <row r="884" spans="9:9" ht="15.75" customHeight="1">
      <c r="I884" s="177"/>
    </row>
    <row r="885" spans="9:9" ht="15.75" customHeight="1">
      <c r="I885" s="177"/>
    </row>
    <row r="886" spans="9:9" ht="15.75" customHeight="1">
      <c r="I886" s="177"/>
    </row>
    <row r="887" spans="9:9" ht="15.75" customHeight="1">
      <c r="I887" s="177"/>
    </row>
    <row r="888" spans="9:9" ht="15.75" customHeight="1">
      <c r="I888" s="177"/>
    </row>
    <row r="889" spans="9:9" ht="15.75" customHeight="1">
      <c r="I889" s="177"/>
    </row>
    <row r="890" spans="9:9" ht="15.75" customHeight="1">
      <c r="I890" s="177"/>
    </row>
    <row r="891" spans="9:9" ht="15.75" customHeight="1">
      <c r="I891" s="177"/>
    </row>
    <row r="892" spans="9:9" ht="15.75" customHeight="1">
      <c r="I892" s="177"/>
    </row>
    <row r="893" spans="9:9" ht="15.75" customHeight="1">
      <c r="I893" s="177"/>
    </row>
    <row r="894" spans="9:9" ht="15.75" customHeight="1">
      <c r="I894" s="177"/>
    </row>
    <row r="895" spans="9:9" ht="15.75" customHeight="1">
      <c r="I895" s="177"/>
    </row>
    <row r="896" spans="9:9" ht="15.75" customHeight="1">
      <c r="I896" s="177"/>
    </row>
    <row r="897" spans="9:9" ht="15.75" customHeight="1">
      <c r="I897" s="177"/>
    </row>
    <row r="898" spans="9:9" ht="15.75" customHeight="1">
      <c r="I898" s="177"/>
    </row>
    <row r="899" spans="9:9" ht="15.75" customHeight="1">
      <c r="I899" s="177"/>
    </row>
    <row r="900" spans="9:9" ht="15.75" customHeight="1">
      <c r="I900" s="177"/>
    </row>
    <row r="901" spans="9:9" ht="15.75" customHeight="1">
      <c r="I901" s="177"/>
    </row>
    <row r="902" spans="9:9" ht="15.75" customHeight="1">
      <c r="I902" s="177"/>
    </row>
    <row r="903" spans="9:9" ht="15.75" customHeight="1">
      <c r="I903" s="177"/>
    </row>
    <row r="904" spans="9:9" ht="15.75" customHeight="1">
      <c r="I904" s="177"/>
    </row>
    <row r="905" spans="9:9" ht="15.75" customHeight="1">
      <c r="I905" s="177"/>
    </row>
    <row r="906" spans="9:9" ht="15.75" customHeight="1">
      <c r="I906" s="177"/>
    </row>
    <row r="907" spans="9:9" ht="15.75" customHeight="1">
      <c r="I907" s="177"/>
    </row>
    <row r="908" spans="9:9" ht="15.75" customHeight="1">
      <c r="I908" s="177"/>
    </row>
    <row r="909" spans="9:9" ht="15.75" customHeight="1">
      <c r="I909" s="177"/>
    </row>
    <row r="910" spans="9:9" ht="15.75" customHeight="1">
      <c r="I910" s="177"/>
    </row>
    <row r="911" spans="9:9" ht="15.75" customHeight="1">
      <c r="I911" s="177"/>
    </row>
    <row r="912" spans="9:9" ht="15.75" customHeight="1">
      <c r="I912" s="177"/>
    </row>
    <row r="913" spans="9:9" ht="15.75" customHeight="1">
      <c r="I913" s="177"/>
    </row>
    <row r="914" spans="9:9" ht="15.75" customHeight="1">
      <c r="I914" s="177"/>
    </row>
    <row r="915" spans="9:9" ht="15.75" customHeight="1">
      <c r="I915" s="177"/>
    </row>
    <row r="916" spans="9:9" ht="15.75" customHeight="1">
      <c r="I916" s="177"/>
    </row>
    <row r="917" spans="9:9" ht="15.75" customHeight="1">
      <c r="I917" s="177"/>
    </row>
    <row r="918" spans="9:9" ht="15.75" customHeight="1">
      <c r="I918" s="177"/>
    </row>
    <row r="919" spans="9:9" ht="15.75" customHeight="1">
      <c r="I919" s="177"/>
    </row>
    <row r="920" spans="9:9" ht="15.75" customHeight="1">
      <c r="I920" s="177"/>
    </row>
    <row r="921" spans="9:9" ht="15.75" customHeight="1">
      <c r="I921" s="177"/>
    </row>
    <row r="922" spans="9:9" ht="15.75" customHeight="1">
      <c r="I922" s="177"/>
    </row>
    <row r="923" spans="9:9" ht="15.75" customHeight="1">
      <c r="I923" s="177"/>
    </row>
    <row r="924" spans="9:9" ht="15.75" customHeight="1">
      <c r="I924" s="177"/>
    </row>
    <row r="925" spans="9:9" ht="15.75" customHeight="1">
      <c r="I925" s="177"/>
    </row>
    <row r="926" spans="9:9" ht="15.75" customHeight="1">
      <c r="I926" s="177"/>
    </row>
    <row r="927" spans="9:9" ht="15.75" customHeight="1">
      <c r="I927" s="177"/>
    </row>
    <row r="928" spans="9:9" ht="15.75" customHeight="1">
      <c r="I928" s="177"/>
    </row>
    <row r="929" spans="9:9" ht="15.75" customHeight="1">
      <c r="I929" s="177"/>
    </row>
    <row r="930" spans="9:9" ht="15.75" customHeight="1">
      <c r="I930" s="177"/>
    </row>
    <row r="931" spans="9:9" ht="15.75" customHeight="1">
      <c r="I931" s="177"/>
    </row>
    <row r="932" spans="9:9" ht="15.75" customHeight="1">
      <c r="I932" s="177"/>
    </row>
    <row r="933" spans="9:9" ht="15.75" customHeight="1">
      <c r="I933" s="177"/>
    </row>
    <row r="934" spans="9:9" ht="15.75" customHeight="1">
      <c r="I934" s="177"/>
    </row>
    <row r="935" spans="9:9" ht="15.75" customHeight="1">
      <c r="I935" s="177"/>
    </row>
    <row r="936" spans="9:9" ht="15.75" customHeight="1">
      <c r="I936" s="177"/>
    </row>
    <row r="937" spans="9:9" ht="15.75" customHeight="1">
      <c r="I937" s="177"/>
    </row>
    <row r="938" spans="9:9" ht="15.75" customHeight="1">
      <c r="I938" s="177"/>
    </row>
    <row r="939" spans="9:9" ht="15.75" customHeight="1">
      <c r="I939" s="177"/>
    </row>
    <row r="940" spans="9:9" ht="15.75" customHeight="1">
      <c r="I940" s="177"/>
    </row>
    <row r="941" spans="9:9" ht="15.75" customHeight="1">
      <c r="I941" s="177"/>
    </row>
    <row r="942" spans="9:9" ht="15.75" customHeight="1">
      <c r="I942" s="177"/>
    </row>
    <row r="943" spans="9:9" ht="15.75" customHeight="1">
      <c r="I943" s="177"/>
    </row>
    <row r="944" spans="9:9" ht="15.75" customHeight="1">
      <c r="I944" s="177"/>
    </row>
    <row r="945" spans="9:9" ht="15.75" customHeight="1">
      <c r="I945" s="177"/>
    </row>
    <row r="946" spans="9:9" ht="15.75" customHeight="1">
      <c r="I946" s="177"/>
    </row>
    <row r="947" spans="9:9" ht="15.75" customHeight="1">
      <c r="I947" s="177"/>
    </row>
    <row r="948" spans="9:9" ht="15.75" customHeight="1">
      <c r="I948" s="177"/>
    </row>
    <row r="949" spans="9:9" ht="15.75" customHeight="1">
      <c r="I949" s="177"/>
    </row>
    <row r="950" spans="9:9" ht="15.75" customHeight="1">
      <c r="I950" s="177"/>
    </row>
    <row r="951" spans="9:9" ht="15.75" customHeight="1">
      <c r="I951" s="177"/>
    </row>
    <row r="952" spans="9:9" ht="15.75" customHeight="1">
      <c r="I952" s="177"/>
    </row>
    <row r="953" spans="9:9" ht="15.75" customHeight="1">
      <c r="I953" s="177"/>
    </row>
    <row r="954" spans="9:9" ht="15.75" customHeight="1">
      <c r="I954" s="177"/>
    </row>
    <row r="955" spans="9:9" ht="15.75" customHeight="1">
      <c r="I955" s="177"/>
    </row>
    <row r="956" spans="9:9" ht="15.75" customHeight="1">
      <c r="I956" s="177"/>
    </row>
    <row r="957" spans="9:9" ht="15.75" customHeight="1">
      <c r="I957" s="177"/>
    </row>
    <row r="958" spans="9:9" ht="15.75" customHeight="1">
      <c r="I958" s="177"/>
    </row>
    <row r="959" spans="9:9" ht="15.75" customHeight="1">
      <c r="I959" s="177"/>
    </row>
    <row r="960" spans="9:9" ht="15.75" customHeight="1">
      <c r="I960" s="177"/>
    </row>
    <row r="961" spans="9:9" ht="15.75" customHeight="1">
      <c r="I961" s="177"/>
    </row>
    <row r="962" spans="9:9" ht="15.75" customHeight="1">
      <c r="I962" s="177"/>
    </row>
    <row r="963" spans="9:9" ht="15.75" customHeight="1">
      <c r="I963" s="177"/>
    </row>
    <row r="964" spans="9:9" ht="15.75" customHeight="1">
      <c r="I964" s="177"/>
    </row>
    <row r="965" spans="9:9" ht="15.75" customHeight="1">
      <c r="I965" s="177"/>
    </row>
    <row r="966" spans="9:9" ht="15.75" customHeight="1">
      <c r="I966" s="177"/>
    </row>
    <row r="967" spans="9:9" ht="15.75" customHeight="1">
      <c r="I967" s="177"/>
    </row>
    <row r="968" spans="9:9" ht="15.75" customHeight="1">
      <c r="I968" s="177"/>
    </row>
    <row r="969" spans="9:9" ht="15.75" customHeight="1">
      <c r="I969" s="177"/>
    </row>
    <row r="970" spans="9:9" ht="15.75" customHeight="1">
      <c r="I970" s="177"/>
    </row>
    <row r="971" spans="9:9" ht="15.75" customHeight="1">
      <c r="I971" s="177"/>
    </row>
    <row r="972" spans="9:9" ht="15.75" customHeight="1">
      <c r="I972" s="177"/>
    </row>
    <row r="973" spans="9:9" ht="15.75" customHeight="1">
      <c r="I973" s="177"/>
    </row>
    <row r="974" spans="9:9" ht="15.75" customHeight="1">
      <c r="I974" s="177"/>
    </row>
    <row r="975" spans="9:9" ht="15.75" customHeight="1">
      <c r="I975" s="177"/>
    </row>
    <row r="976" spans="9:9" ht="15.75" customHeight="1">
      <c r="I976" s="177"/>
    </row>
    <row r="977" spans="9:9" ht="15.75" customHeight="1">
      <c r="I977" s="177"/>
    </row>
    <row r="978" spans="9:9" ht="15.75" customHeight="1">
      <c r="I978" s="177"/>
    </row>
    <row r="979" spans="9:9" ht="15.75" customHeight="1">
      <c r="I979" s="177"/>
    </row>
    <row r="980" spans="9:9" ht="15.75" customHeight="1">
      <c r="I980" s="177"/>
    </row>
    <row r="981" spans="9:9" ht="15.75" customHeight="1">
      <c r="I981" s="177"/>
    </row>
    <row r="982" spans="9:9" ht="15.75" customHeight="1">
      <c r="I982" s="177"/>
    </row>
    <row r="983" spans="9:9" ht="15.75" customHeight="1">
      <c r="I983" s="177"/>
    </row>
    <row r="984" spans="9:9" ht="15.75" customHeight="1">
      <c r="I984" s="177"/>
    </row>
    <row r="985" spans="9:9" ht="15.75" customHeight="1">
      <c r="I985" s="177"/>
    </row>
    <row r="986" spans="9:9" ht="15.75" customHeight="1">
      <c r="I986" s="177"/>
    </row>
    <row r="987" spans="9:9" ht="15.75" customHeight="1">
      <c r="I987" s="177"/>
    </row>
    <row r="988" spans="9:9" ht="15.75" customHeight="1">
      <c r="I988" s="177"/>
    </row>
    <row r="989" spans="9:9" ht="15.75" customHeight="1">
      <c r="I989" s="177"/>
    </row>
    <row r="990" spans="9:9" ht="15.75" customHeight="1">
      <c r="I990" s="177"/>
    </row>
    <row r="991" spans="9:9" ht="15.75" customHeight="1">
      <c r="I991" s="177"/>
    </row>
    <row r="992" spans="9:9" ht="15.75" customHeight="1">
      <c r="I992" s="177"/>
    </row>
    <row r="993" spans="9:9" ht="15.75" customHeight="1">
      <c r="I993" s="177"/>
    </row>
    <row r="994" spans="9:9" ht="15.75" customHeight="1">
      <c r="I994" s="177"/>
    </row>
    <row r="995" spans="9:9" ht="15.75" customHeight="1">
      <c r="I995" s="177"/>
    </row>
    <row r="996" spans="9:9" ht="15.75" customHeight="1">
      <c r="I996" s="177"/>
    </row>
    <row r="997" spans="9:9" ht="15.75" customHeight="1">
      <c r="I997" s="177"/>
    </row>
    <row r="998" spans="9:9" ht="15.75" customHeight="1">
      <c r="I998" s="177"/>
    </row>
    <row r="999" spans="9:9" ht="15.75" customHeight="1">
      <c r="I999" s="177"/>
    </row>
    <row r="1000" spans="9:9" ht="15.75" customHeight="1">
      <c r="I1000" s="177"/>
    </row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G1000"/>
  <sheetViews>
    <sheetView workbookViewId="0"/>
  </sheetViews>
  <sheetFormatPr baseColWidth="10" defaultColWidth="14.42578125" defaultRowHeight="15" customHeight="1"/>
  <cols>
    <col min="1" max="1" width="10.7109375" customWidth="1"/>
    <col min="2" max="2" width="8.7109375" customWidth="1"/>
    <col min="3" max="3" width="53.140625" customWidth="1"/>
    <col min="4" max="4" width="25" customWidth="1"/>
    <col min="5" max="5" width="22.85546875" hidden="1" customWidth="1"/>
    <col min="6" max="6" width="17.7109375" customWidth="1"/>
    <col min="7" max="7" width="15.42578125" customWidth="1"/>
    <col min="8" max="26" width="10.7109375" customWidth="1"/>
  </cols>
  <sheetData>
    <row r="2" spans="2:7" ht="15.75">
      <c r="B2" s="245" t="s">
        <v>210</v>
      </c>
      <c r="C2" s="246"/>
      <c r="D2" s="246"/>
      <c r="E2" s="246"/>
      <c r="F2" s="247"/>
    </row>
    <row r="3" spans="2:7">
      <c r="B3" s="4"/>
      <c r="C3" s="4"/>
      <c r="D3" s="4"/>
      <c r="E3" s="4"/>
      <c r="F3" s="4"/>
    </row>
    <row r="4" spans="2:7" ht="30">
      <c r="B4" s="79"/>
      <c r="C4" s="197"/>
      <c r="D4" s="198" t="s">
        <v>211</v>
      </c>
      <c r="E4" s="79"/>
      <c r="F4" s="198" t="s">
        <v>212</v>
      </c>
    </row>
    <row r="5" spans="2:7">
      <c r="B5" s="199" t="s">
        <v>179</v>
      </c>
      <c r="C5" s="199" t="s">
        <v>150</v>
      </c>
      <c r="D5" s="200">
        <f>'PROGRAMA 01-ACTIV.OBRA 02'!BG56</f>
        <v>40000</v>
      </c>
      <c r="E5" s="200">
        <v>20000</v>
      </c>
      <c r="F5" s="201">
        <v>100000</v>
      </c>
    </row>
    <row r="6" spans="2:7">
      <c r="B6" s="199" t="s">
        <v>180</v>
      </c>
      <c r="C6" s="199" t="s">
        <v>163</v>
      </c>
      <c r="D6" s="200">
        <f>'PROGRAMA 01-ACTIV.OBRA 02'!Y64</f>
        <v>0</v>
      </c>
      <c r="E6" s="200">
        <v>7500</v>
      </c>
      <c r="F6" s="201">
        <v>32500</v>
      </c>
    </row>
    <row r="7" spans="2:7">
      <c r="B7" s="199" t="s">
        <v>181</v>
      </c>
      <c r="C7" s="199" t="s">
        <v>182</v>
      </c>
      <c r="D7" s="200">
        <f>'PROGRAMA 01-ACTIV.OBRA 02'!Y65</f>
        <v>0</v>
      </c>
      <c r="E7" s="200">
        <v>88332</v>
      </c>
      <c r="F7" s="201">
        <v>88332</v>
      </c>
    </row>
    <row r="8" spans="2:7">
      <c r="B8" s="199" t="s">
        <v>183</v>
      </c>
      <c r="C8" s="199" t="s">
        <v>159</v>
      </c>
      <c r="D8" s="200">
        <f>'PROGRAMA 01-ACTIV.OBRA 02'!BG61</f>
        <v>32500</v>
      </c>
      <c r="E8" s="200">
        <v>47500</v>
      </c>
      <c r="F8" s="201">
        <v>32500</v>
      </c>
    </row>
    <row r="9" spans="2:7">
      <c r="B9" s="199" t="s">
        <v>184</v>
      </c>
      <c r="C9" s="199" t="s">
        <v>151</v>
      </c>
      <c r="D9" s="200">
        <f>SUM('PROGRAMA 01-ACTIV.OBRA 02'!BG44+'PROGRAMA 01-ACTIV.OBRA 02'!BG52+'PROGRAMA 01-ACTIV.OBRA 02'!BG57)+49668</f>
        <v>76668</v>
      </c>
      <c r="E9" s="200">
        <v>76668</v>
      </c>
      <c r="F9" s="201">
        <v>76668</v>
      </c>
    </row>
    <row r="10" spans="2:7">
      <c r="B10" s="199" t="s">
        <v>185</v>
      </c>
      <c r="C10" s="199" t="s">
        <v>186</v>
      </c>
      <c r="D10" s="200">
        <f>'PROGRAMA 01-ACTIV.OBRA 02'!BG42+'PROGRAMA 01-ACTIV.OBRA 02'!BG46+'PROGRAMA 01-ACTIV.OBRA 02'!BG50</f>
        <v>200000</v>
      </c>
      <c r="E10" s="200">
        <v>318140</v>
      </c>
      <c r="F10" s="201">
        <v>200000</v>
      </c>
    </row>
    <row r="11" spans="2:7">
      <c r="B11" s="248" t="s">
        <v>213</v>
      </c>
      <c r="C11" s="218"/>
      <c r="D11" s="202">
        <f t="shared" ref="D11:F11" si="0">SUM(D5:D10)</f>
        <v>349168</v>
      </c>
      <c r="E11" s="202">
        <f t="shared" si="0"/>
        <v>558140</v>
      </c>
      <c r="F11" s="203">
        <f t="shared" si="0"/>
        <v>530000</v>
      </c>
    </row>
    <row r="12" spans="2:7">
      <c r="B12" s="199" t="s">
        <v>188</v>
      </c>
      <c r="C12" s="199" t="s">
        <v>189</v>
      </c>
      <c r="D12" s="200" t="e">
        <f>SUM('PROGRAMA 01-ACTIV.OBRA 02'!BG40+'PROGRAMA 01-ACTIV.OBRA 02'!BG54+'PROGRAMA 01-ACTIV.OBRA 02'!#REF!+'PROGRAMA 01-ACTIV.OBRA 02'!BG48)+'PROGRAMA 01-ACTIV.OBRA 02'!Y67</f>
        <v>#REF!</v>
      </c>
      <c r="E12" s="200">
        <v>88136</v>
      </c>
      <c r="F12" s="201">
        <v>44936</v>
      </c>
      <c r="G12" s="204"/>
    </row>
    <row r="13" spans="2:7">
      <c r="B13" s="199" t="s">
        <v>190</v>
      </c>
      <c r="C13" s="199" t="s">
        <v>191</v>
      </c>
      <c r="D13" s="200">
        <f>'PROGRAMA 01-ACTIV.OBRA 02'!Y68</f>
        <v>0</v>
      </c>
      <c r="E13" s="200">
        <v>40000</v>
      </c>
      <c r="F13" s="201">
        <v>65000</v>
      </c>
    </row>
    <row r="14" spans="2:7">
      <c r="B14" s="199" t="s">
        <v>192</v>
      </c>
      <c r="C14" s="199" t="s">
        <v>193</v>
      </c>
      <c r="D14" s="200">
        <f>'PROGRAMA 01-ACTIV.OBRA 02'!Y69</f>
        <v>0</v>
      </c>
      <c r="E14" s="200">
        <v>30000</v>
      </c>
      <c r="F14" s="201">
        <v>80000</v>
      </c>
    </row>
    <row r="15" spans="2:7">
      <c r="B15" s="199" t="s">
        <v>194</v>
      </c>
      <c r="C15" s="199" t="s">
        <v>160</v>
      </c>
      <c r="D15" s="200">
        <f>'PROGRAMA 01-ACTIV.OBRA 02'!BG62</f>
        <v>24913</v>
      </c>
      <c r="E15" s="200">
        <v>59913</v>
      </c>
      <c r="F15" s="201">
        <v>24913</v>
      </c>
    </row>
    <row r="16" spans="2:7">
      <c r="B16" s="199" t="s">
        <v>195</v>
      </c>
      <c r="C16" s="199" t="s">
        <v>196</v>
      </c>
      <c r="D16" s="200">
        <f>'PROGRAMA 01-ACTIV.OBRA 02'!Y70</f>
        <v>0</v>
      </c>
      <c r="E16" s="200">
        <v>4900</v>
      </c>
      <c r="F16" s="201">
        <v>24900</v>
      </c>
    </row>
    <row r="17" spans="2:7">
      <c r="B17" s="199" t="s">
        <v>197</v>
      </c>
      <c r="C17" s="199" t="s">
        <v>133</v>
      </c>
      <c r="D17" s="200">
        <f>SUM('PROGRAMA 01-ACTIV.OBRA 02'!BG43+'PROGRAMA 01-ACTIV.OBRA 02'!BG47+'PROGRAMA 01-ACTIV.OBRA 02'!BG51+'PROGRAMA 01-ACTIV.OBRA 02'!BG59)</f>
        <v>50936</v>
      </c>
      <c r="E17" s="200">
        <v>24936</v>
      </c>
      <c r="F17" s="201">
        <v>74936</v>
      </c>
      <c r="G17" s="204"/>
    </row>
    <row r="18" spans="2:7">
      <c r="B18" s="199" t="s">
        <v>198</v>
      </c>
      <c r="C18" s="199" t="s">
        <v>168</v>
      </c>
      <c r="D18" s="200">
        <f>'PROGRAMA 01-ACTIV.OBRA 02'!Y71</f>
        <v>0</v>
      </c>
      <c r="E18" s="200">
        <v>13404</v>
      </c>
      <c r="F18" s="201">
        <v>28404</v>
      </c>
    </row>
    <row r="19" spans="2:7">
      <c r="B19" s="199" t="s">
        <v>170</v>
      </c>
      <c r="C19" s="199" t="s">
        <v>171</v>
      </c>
      <c r="D19" s="200"/>
      <c r="E19" s="200">
        <v>95000</v>
      </c>
      <c r="F19" s="201">
        <v>26404</v>
      </c>
    </row>
    <row r="20" spans="2:7">
      <c r="B20" s="199" t="s">
        <v>199</v>
      </c>
      <c r="C20" s="199" t="s">
        <v>169</v>
      </c>
      <c r="D20" s="200">
        <f>'PROGRAMA 01-ACTIV.OBRA 02'!Y72</f>
        <v>0</v>
      </c>
      <c r="E20" s="200">
        <v>20000</v>
      </c>
      <c r="F20" s="201">
        <v>34936</v>
      </c>
    </row>
    <row r="21" spans="2:7" ht="15.75" customHeight="1">
      <c r="B21" s="248" t="s">
        <v>214</v>
      </c>
      <c r="C21" s="218"/>
      <c r="D21" s="202" t="e">
        <f t="shared" ref="D21:F21" si="1">SUM(D12:D20)</f>
        <v>#REF!</v>
      </c>
      <c r="E21" s="202">
        <f t="shared" si="1"/>
        <v>376289</v>
      </c>
      <c r="F21" s="203">
        <f t="shared" si="1"/>
        <v>404429</v>
      </c>
    </row>
    <row r="22" spans="2:7" ht="15.75" customHeight="1">
      <c r="B22" s="205">
        <v>42600</v>
      </c>
      <c r="C22" s="206" t="s">
        <v>215</v>
      </c>
      <c r="D22" s="200">
        <v>95000</v>
      </c>
      <c r="E22" s="207"/>
      <c r="F22" s="79"/>
    </row>
    <row r="23" spans="2:7" ht="15.75" customHeight="1">
      <c r="B23" s="248" t="s">
        <v>216</v>
      </c>
      <c r="C23" s="218"/>
      <c r="D23" s="202">
        <v>95000</v>
      </c>
      <c r="E23" s="202"/>
      <c r="F23" s="208"/>
    </row>
    <row r="24" spans="2:7" ht="25.5" customHeight="1">
      <c r="B24" s="249" t="s">
        <v>200</v>
      </c>
      <c r="C24" s="218"/>
      <c r="D24" s="209" t="e">
        <f>D11+D21+D23</f>
        <v>#REF!</v>
      </c>
      <c r="E24" s="209">
        <f>(E11+E21)</f>
        <v>934429</v>
      </c>
      <c r="F24" s="209">
        <f>F11+F21</f>
        <v>934429</v>
      </c>
    </row>
    <row r="25" spans="2:7" ht="15.75" customHeight="1"/>
    <row r="26" spans="2:7" ht="15.75" customHeight="1"/>
    <row r="27" spans="2:7" ht="15.75" customHeight="1"/>
    <row r="28" spans="2:7" ht="15.75" customHeight="1"/>
    <row r="29" spans="2:7" ht="15.75" customHeight="1"/>
    <row r="30" spans="2:7" ht="15.75" customHeight="1"/>
    <row r="31" spans="2:7" ht="15.75" customHeight="1"/>
    <row r="32" spans="2:7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5">
    <mergeCell ref="B2:F2"/>
    <mergeCell ref="B11:C11"/>
    <mergeCell ref="B21:C21"/>
    <mergeCell ref="B23:C23"/>
    <mergeCell ref="B24:C24"/>
  </mergeCells>
  <pageMargins left="0.7" right="0.7" top="0.75" bottom="0.75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PROGRAMA 01-ACTIV.OBRA 02</vt:lpstr>
      <vt:lpstr>Hoja3</vt:lpstr>
      <vt:lpstr>Presupuesto 2023. </vt:lpstr>
      <vt:lpstr>Hoja2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 mejia</dc:creator>
  <cp:lastModifiedBy>rosa mejia</cp:lastModifiedBy>
  <dcterms:created xsi:type="dcterms:W3CDTF">2023-06-22T20:45:25Z</dcterms:created>
  <dcterms:modified xsi:type="dcterms:W3CDTF">2023-06-22T20:45:25Z</dcterms:modified>
</cp:coreProperties>
</file>